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specincemea-my.sharepoint.com/personal/ian_crutchley_innospecinc_com/Documents/Documents/Personal/GDH Reports/GDH Virtual Champs 2025/"/>
    </mc:Choice>
  </mc:AlternateContent>
  <xr:revisionPtr revIDLastSave="16" documentId="8_{D74A6F99-89BA-4A98-B896-273B0199C027}" xr6:coauthVersionLast="47" xr6:coauthVersionMax="47" xr10:uidLastSave="{659EB5BA-C68A-4ABD-9F89-7B7BFE568300}"/>
  <bookViews>
    <workbookView xWindow="-109" yWindow="-109" windowWidth="26301" windowHeight="14169" tabRatio="722" xr2:uid="{00000000-000D-0000-FFFF-FFFF00000000}"/>
  </bookViews>
  <sheets>
    <sheet name="Overall by age cat." sheetId="9" r:id="rId1"/>
    <sheet name="Overall by gender only" sheetId="12" r:id="rId2"/>
    <sheet name="Road by age cat." sheetId="5" r:id="rId3"/>
    <sheet name="Trail by age cat." sheetId="3" r:id="rId4"/>
    <sheet name="Fell by age cat." sheetId="4" r:id="rId5"/>
    <sheet name="Endurance by age cat." sheetId="7" r:id="rId6"/>
    <sheet name="Anytimes by age cat." sheetId="8" r:id="rId7"/>
    <sheet name="2025 Leaders" sheetId="6" r:id="rId8"/>
    <sheet name="Notes" sheetId="1" r:id="rId9"/>
  </sheets>
  <definedNames>
    <definedName name="_xlnm._FilterDatabase" localSheetId="7" hidden="1">'2025 Leaders'!$A$2:$F$2</definedName>
    <definedName name="_xlnm._FilterDatabase" localSheetId="6" hidden="1">'Anytimes by age cat.'!$A$2:$J$28</definedName>
    <definedName name="_xlnm._FilterDatabase" localSheetId="5" hidden="1">'Endurance by age cat.'!$A$2:$F$14</definedName>
    <definedName name="_xlnm._FilterDatabase" localSheetId="4" hidden="1">'Fell by age cat.'!$A$2:$L$28</definedName>
    <definedName name="_xlnm._FilterDatabase" localSheetId="8" hidden="1">Notes!#REF!</definedName>
    <definedName name="_xlnm._FilterDatabase" localSheetId="0" hidden="1">'Overall by age cat.'!$A$3:$AF$96</definedName>
    <definedName name="_xlnm._FilterDatabase" localSheetId="1" hidden="1">'Overall by gender only'!$A$3:$AE$97</definedName>
    <definedName name="_xlnm._FilterDatabase" localSheetId="2" hidden="1">'Road by age cat.'!$A$2:$L$26</definedName>
    <definedName name="_xlnm._FilterDatabase" localSheetId="3" hidden="1">'Trail by age cat.'!$A$2:$L$27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2" l="1"/>
  <c r="D4" i="12"/>
  <c r="C4" i="12"/>
  <c r="E38" i="12"/>
  <c r="D38" i="12"/>
  <c r="C38" i="12"/>
  <c r="E37" i="9"/>
  <c r="D37" i="9"/>
  <c r="H19" i="7"/>
  <c r="G19" i="7"/>
  <c r="H23" i="7"/>
  <c r="G23" i="7"/>
  <c r="H4" i="7"/>
  <c r="G4" i="7"/>
  <c r="I4" i="7" l="1"/>
  <c r="I23" i="7"/>
  <c r="I19" i="7"/>
  <c r="E42" i="12"/>
  <c r="E41" i="12"/>
  <c r="E40" i="12"/>
  <c r="E39" i="12"/>
  <c r="E11" i="12"/>
  <c r="E9" i="12"/>
  <c r="E8" i="12"/>
  <c r="E7" i="12"/>
  <c r="E6" i="12"/>
  <c r="D42" i="12"/>
  <c r="C42" i="12"/>
  <c r="D39" i="12"/>
  <c r="C39" i="12"/>
  <c r="D40" i="12"/>
  <c r="C40" i="12"/>
  <c r="D41" i="12"/>
  <c r="C41" i="12"/>
  <c r="D9" i="12"/>
  <c r="C9" i="12"/>
  <c r="D8" i="12"/>
  <c r="C8" i="12"/>
  <c r="D11" i="12"/>
  <c r="C11" i="12"/>
  <c r="D6" i="12"/>
  <c r="C6" i="12"/>
  <c r="D7" i="12"/>
  <c r="C7" i="12"/>
  <c r="F86" i="9" l="1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E14" i="9"/>
  <c r="D14" i="9"/>
  <c r="E15" i="9"/>
  <c r="D15" i="9"/>
  <c r="E16" i="9"/>
  <c r="D16" i="9"/>
  <c r="E29" i="9"/>
  <c r="D29" i="9"/>
  <c r="E30" i="9"/>
  <c r="D30" i="9"/>
  <c r="E31" i="9"/>
  <c r="D31" i="9"/>
  <c r="E49" i="9"/>
  <c r="D49" i="9"/>
  <c r="E74" i="9"/>
  <c r="D74" i="9"/>
  <c r="E76" i="9"/>
  <c r="D76" i="9"/>
  <c r="E75" i="9"/>
  <c r="D75" i="9"/>
  <c r="H5" i="7"/>
  <c r="G5" i="7"/>
  <c r="H34" i="7"/>
  <c r="G34" i="7"/>
  <c r="H12" i="7"/>
  <c r="G12" i="7"/>
  <c r="I12" i="7" s="1"/>
  <c r="H31" i="7"/>
  <c r="G31" i="7"/>
  <c r="H22" i="7"/>
  <c r="G22" i="7"/>
  <c r="H33" i="7"/>
  <c r="G33" i="7"/>
  <c r="H9" i="7"/>
  <c r="G9" i="7"/>
  <c r="H16" i="7"/>
  <c r="G16" i="7"/>
  <c r="H27" i="7"/>
  <c r="G27" i="7"/>
  <c r="H13" i="7"/>
  <c r="G13" i="7"/>
  <c r="H14" i="7"/>
  <c r="G14" i="7"/>
  <c r="H39" i="7"/>
  <c r="G39" i="7"/>
  <c r="I39" i="7" s="1"/>
  <c r="H25" i="7"/>
  <c r="G25" i="7"/>
  <c r="H8" i="7"/>
  <c r="G8" i="7"/>
  <c r="H15" i="7"/>
  <c r="G15" i="7"/>
  <c r="H30" i="7"/>
  <c r="G30" i="7"/>
  <c r="I30" i="7" s="1"/>
  <c r="H37" i="7"/>
  <c r="G37" i="7"/>
  <c r="H24" i="7"/>
  <c r="G24" i="7"/>
  <c r="H28" i="7"/>
  <c r="G28" i="7"/>
  <c r="H18" i="7"/>
  <c r="G18" i="7"/>
  <c r="H11" i="7"/>
  <c r="G11" i="7"/>
  <c r="H35" i="7"/>
  <c r="G35" i="7"/>
  <c r="H26" i="7"/>
  <c r="G26" i="7"/>
  <c r="H40" i="7"/>
  <c r="G40" i="7"/>
  <c r="I40" i="7" s="1"/>
  <c r="H20" i="7"/>
  <c r="G20" i="7"/>
  <c r="H3" i="7"/>
  <c r="G3" i="7"/>
  <c r="I3" i="7" s="1"/>
  <c r="H7" i="7"/>
  <c r="G7" i="7"/>
  <c r="H32" i="7"/>
  <c r="G32" i="7"/>
  <c r="I32" i="7" s="1"/>
  <c r="H38" i="7"/>
  <c r="G38" i="7"/>
  <c r="H21" i="7"/>
  <c r="G21" i="7"/>
  <c r="H10" i="7"/>
  <c r="G10" i="7"/>
  <c r="H41" i="7"/>
  <c r="G41" i="7"/>
  <c r="H36" i="7"/>
  <c r="G36" i="7"/>
  <c r="H29" i="7"/>
  <c r="G29" i="7"/>
  <c r="I29" i="7" s="1"/>
  <c r="H17" i="7"/>
  <c r="G17" i="7"/>
  <c r="H6" i="7"/>
  <c r="G6" i="7"/>
  <c r="I6" i="7" s="1"/>
  <c r="I20" i="7" l="1"/>
  <c r="I18" i="7"/>
  <c r="I36" i="7"/>
  <c r="I38" i="7"/>
  <c r="I16" i="7"/>
  <c r="I17" i="7"/>
  <c r="I10" i="7"/>
  <c r="I7" i="7"/>
  <c r="I28" i="7"/>
  <c r="I34" i="7"/>
  <c r="I31" i="7"/>
  <c r="I5" i="7"/>
  <c r="I21" i="7"/>
  <c r="I35" i="7"/>
  <c r="I24" i="7"/>
  <c r="I8" i="7"/>
  <c r="I41" i="7"/>
  <c r="I11" i="7"/>
  <c r="I22" i="7"/>
  <c r="I26" i="7"/>
  <c r="I14" i="7"/>
  <c r="I33" i="7"/>
  <c r="I9" i="7"/>
  <c r="I27" i="7"/>
  <c r="I13" i="7"/>
  <c r="I25" i="7"/>
  <c r="I15" i="7"/>
  <c r="I37" i="7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8" i="12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41" i="3" l="1"/>
  <c r="F40" i="3"/>
  <c r="F39" i="3"/>
  <c r="F38" i="3"/>
  <c r="F37" i="3"/>
  <c r="F36" i="3"/>
  <c r="F35" i="3"/>
  <c r="F34" i="3"/>
  <c r="F31" i="3"/>
  <c r="F30" i="3"/>
  <c r="F29" i="3"/>
  <c r="F28" i="3"/>
  <c r="F27" i="3"/>
  <c r="F25" i="3"/>
  <c r="F26" i="3"/>
  <c r="F24" i="3"/>
  <c r="F21" i="3"/>
  <c r="F19" i="3"/>
  <c r="F20" i="3"/>
  <c r="F16" i="3"/>
  <c r="F15" i="3"/>
  <c r="F14" i="3"/>
  <c r="F12" i="3"/>
  <c r="F11" i="3"/>
  <c r="F10" i="3"/>
  <c r="F9" i="3"/>
  <c r="F8" i="3"/>
  <c r="F6" i="3"/>
  <c r="F7" i="3"/>
  <c r="F3" i="3"/>
  <c r="E41" i="3"/>
  <c r="E40" i="3"/>
  <c r="E39" i="3"/>
  <c r="E38" i="3"/>
  <c r="E37" i="3"/>
  <c r="E36" i="3"/>
  <c r="E35" i="3"/>
  <c r="E34" i="3"/>
  <c r="E31" i="3"/>
  <c r="E30" i="3"/>
  <c r="E29" i="3"/>
  <c r="E28" i="3"/>
  <c r="E27" i="3"/>
  <c r="E25" i="3"/>
  <c r="E26" i="3"/>
  <c r="E24" i="3"/>
  <c r="E21" i="3"/>
  <c r="E19" i="3"/>
  <c r="E20" i="3"/>
  <c r="E16" i="3"/>
  <c r="E15" i="3"/>
  <c r="E14" i="3"/>
  <c r="E12" i="3"/>
  <c r="E11" i="3"/>
  <c r="E10" i="3"/>
  <c r="E9" i="3"/>
  <c r="E8" i="3"/>
  <c r="E6" i="3"/>
  <c r="E7" i="3"/>
  <c r="E3" i="3"/>
  <c r="F95" i="12" l="1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F89" i="12"/>
  <c r="E89" i="12"/>
  <c r="D89" i="12"/>
  <c r="C89" i="12"/>
  <c r="F88" i="12"/>
  <c r="E88" i="12"/>
  <c r="D88" i="12"/>
  <c r="C88" i="12"/>
  <c r="F87" i="12"/>
  <c r="E87" i="12"/>
  <c r="D87" i="12"/>
  <c r="C87" i="12"/>
  <c r="F77" i="12"/>
  <c r="E77" i="12"/>
  <c r="D77" i="12"/>
  <c r="C77" i="12"/>
  <c r="F27" i="12"/>
  <c r="E27" i="12"/>
  <c r="D27" i="12"/>
  <c r="C27" i="12"/>
  <c r="F29" i="12"/>
  <c r="E29" i="12"/>
  <c r="D29" i="12"/>
  <c r="C29" i="12"/>
  <c r="G95" i="9"/>
  <c r="F95" i="9"/>
  <c r="E95" i="9"/>
  <c r="D95" i="9"/>
  <c r="G94" i="9"/>
  <c r="F94" i="9"/>
  <c r="E94" i="9"/>
  <c r="D94" i="9"/>
  <c r="G93" i="9"/>
  <c r="F93" i="9"/>
  <c r="E93" i="9"/>
  <c r="D93" i="9"/>
  <c r="G92" i="9"/>
  <c r="F92" i="9"/>
  <c r="E92" i="9"/>
  <c r="D92" i="9"/>
  <c r="G91" i="9"/>
  <c r="F91" i="9"/>
  <c r="E91" i="9"/>
  <c r="D91" i="9"/>
  <c r="G90" i="9"/>
  <c r="F90" i="9"/>
  <c r="E90" i="9"/>
  <c r="D90" i="9"/>
  <c r="G89" i="9"/>
  <c r="F89" i="9"/>
  <c r="E89" i="9"/>
  <c r="D89" i="9"/>
  <c r="G88" i="9"/>
  <c r="F88" i="9"/>
  <c r="E88" i="9"/>
  <c r="D88" i="9"/>
  <c r="G87" i="9"/>
  <c r="F87" i="9"/>
  <c r="E87" i="9"/>
  <c r="D87" i="9"/>
  <c r="G72" i="9"/>
  <c r="E72" i="9"/>
  <c r="D72" i="9"/>
  <c r="G23" i="9"/>
  <c r="E23" i="9"/>
  <c r="D23" i="9"/>
  <c r="G11" i="9"/>
  <c r="F11" i="9"/>
  <c r="E11" i="9"/>
  <c r="D11" i="9"/>
  <c r="G7" i="9"/>
  <c r="F7" i="9"/>
  <c r="E7" i="9"/>
  <c r="D7" i="9"/>
  <c r="D83" i="9" l="1"/>
  <c r="F74" i="12" l="1"/>
  <c r="E74" i="12"/>
  <c r="D74" i="12"/>
  <c r="C74" i="12"/>
  <c r="F73" i="12"/>
  <c r="E73" i="12"/>
  <c r="D73" i="12"/>
  <c r="C73" i="12"/>
  <c r="F28" i="12"/>
  <c r="E28" i="12"/>
  <c r="D28" i="12"/>
  <c r="C28" i="12"/>
  <c r="F24" i="12"/>
  <c r="E24" i="12"/>
  <c r="D24" i="12"/>
  <c r="C24" i="12"/>
  <c r="F79" i="12"/>
  <c r="E79" i="12"/>
  <c r="D79" i="12"/>
  <c r="C79" i="12"/>
  <c r="F44" i="12"/>
  <c r="E44" i="12"/>
  <c r="D44" i="12"/>
  <c r="C44" i="12"/>
  <c r="F69" i="12"/>
  <c r="E69" i="12"/>
  <c r="D69" i="12"/>
  <c r="C69" i="12"/>
  <c r="F41" i="12"/>
  <c r="F71" i="12"/>
  <c r="E71" i="12"/>
  <c r="D71" i="12"/>
  <c r="C71" i="12"/>
  <c r="F60" i="12"/>
  <c r="E60" i="12"/>
  <c r="D60" i="12"/>
  <c r="C60" i="12"/>
  <c r="G33" i="9"/>
  <c r="E33" i="9"/>
  <c r="D33" i="9"/>
  <c r="G5" i="9"/>
  <c r="F5" i="9"/>
  <c r="E5" i="9"/>
  <c r="D5" i="9"/>
  <c r="G79" i="9"/>
  <c r="E79" i="9"/>
  <c r="D79" i="9"/>
  <c r="G18" i="9"/>
  <c r="E18" i="9"/>
  <c r="D18" i="9"/>
  <c r="D96" i="9"/>
  <c r="E96" i="9"/>
  <c r="F96" i="9"/>
  <c r="G96" i="9"/>
  <c r="G86" i="9"/>
  <c r="E86" i="9"/>
  <c r="D86" i="9"/>
  <c r="G84" i="9"/>
  <c r="E84" i="9"/>
  <c r="D84" i="9"/>
  <c r="G85" i="9"/>
  <c r="E85" i="9"/>
  <c r="D85" i="9"/>
  <c r="G74" i="9"/>
  <c r="G76" i="9"/>
  <c r="G75" i="9"/>
  <c r="G78" i="9"/>
  <c r="E78" i="9"/>
  <c r="D78" i="9"/>
  <c r="G82" i="9"/>
  <c r="E82" i="9"/>
  <c r="D82" i="9"/>
  <c r="G80" i="9"/>
  <c r="E80" i="9"/>
  <c r="D80" i="9"/>
  <c r="G83" i="9"/>
  <c r="E83" i="9"/>
  <c r="G81" i="9"/>
  <c r="E81" i="9"/>
  <c r="D81" i="9"/>
  <c r="G77" i="9"/>
  <c r="E77" i="9"/>
  <c r="D77" i="9"/>
  <c r="G67" i="9"/>
  <c r="E67" i="9"/>
  <c r="D67" i="9"/>
  <c r="G70" i="9"/>
  <c r="E70" i="9"/>
  <c r="D70" i="9"/>
  <c r="G71" i="9"/>
  <c r="E71" i="9"/>
  <c r="D71" i="9"/>
  <c r="G68" i="9"/>
  <c r="E68" i="9"/>
  <c r="D68" i="9"/>
  <c r="G69" i="9"/>
  <c r="E69" i="9"/>
  <c r="D69" i="9"/>
  <c r="G73" i="9"/>
  <c r="E73" i="9"/>
  <c r="D73" i="9"/>
  <c r="G54" i="9"/>
  <c r="E54" i="9"/>
  <c r="D54" i="9"/>
  <c r="G57" i="9"/>
  <c r="E57" i="9"/>
  <c r="D57" i="9"/>
  <c r="G48" i="9"/>
  <c r="E48" i="9"/>
  <c r="D48" i="9"/>
  <c r="G61" i="9"/>
  <c r="E61" i="9"/>
  <c r="D61" i="9"/>
  <c r="G49" i="9"/>
  <c r="G51" i="9"/>
  <c r="E51" i="9"/>
  <c r="D51" i="9"/>
  <c r="G58" i="9"/>
  <c r="E58" i="9"/>
  <c r="D58" i="9"/>
  <c r="G63" i="9"/>
  <c r="E63" i="9"/>
  <c r="D63" i="9"/>
  <c r="G59" i="9"/>
  <c r="E59" i="9"/>
  <c r="D59" i="9"/>
  <c r="G52" i="9"/>
  <c r="E52" i="9"/>
  <c r="D52" i="9"/>
  <c r="G60" i="9"/>
  <c r="E60" i="9"/>
  <c r="D60" i="9"/>
  <c r="G64" i="9"/>
  <c r="E64" i="9"/>
  <c r="D64" i="9"/>
  <c r="G53" i="9"/>
  <c r="E53" i="9"/>
  <c r="D53" i="9"/>
  <c r="G55" i="9"/>
  <c r="E55" i="9"/>
  <c r="D55" i="9"/>
  <c r="G65" i="9"/>
  <c r="E65" i="9"/>
  <c r="D65" i="9"/>
  <c r="G50" i="9"/>
  <c r="E50" i="9"/>
  <c r="D50" i="9"/>
  <c r="G66" i="9"/>
  <c r="E66" i="9"/>
  <c r="D66" i="9"/>
  <c r="G62" i="9"/>
  <c r="E62" i="9"/>
  <c r="D62" i="9"/>
  <c r="G56" i="9"/>
  <c r="E56" i="9"/>
  <c r="D56" i="9"/>
  <c r="G38" i="9"/>
  <c r="E38" i="9"/>
  <c r="D38" i="9"/>
  <c r="G37" i="9"/>
  <c r="G39" i="9"/>
  <c r="E39" i="9"/>
  <c r="D39" i="9"/>
  <c r="G41" i="9"/>
  <c r="E41" i="9"/>
  <c r="D41" i="9"/>
  <c r="G44" i="9"/>
  <c r="E44" i="9"/>
  <c r="D44" i="9"/>
  <c r="G45" i="9"/>
  <c r="E45" i="9"/>
  <c r="D45" i="9"/>
  <c r="G42" i="9"/>
  <c r="E42" i="9"/>
  <c r="D42" i="9"/>
  <c r="G46" i="9"/>
  <c r="E46" i="9"/>
  <c r="D46" i="9"/>
  <c r="G47" i="9"/>
  <c r="E47" i="9"/>
  <c r="D47" i="9"/>
  <c r="G43" i="9"/>
  <c r="E43" i="9"/>
  <c r="D43" i="9"/>
  <c r="G40" i="9"/>
  <c r="E40" i="9"/>
  <c r="D40" i="9"/>
  <c r="G36" i="9"/>
  <c r="E36" i="9"/>
  <c r="D36" i="9"/>
  <c r="G29" i="9"/>
  <c r="G34" i="9"/>
  <c r="E34" i="9"/>
  <c r="D34" i="9"/>
  <c r="G31" i="9"/>
  <c r="G30" i="9"/>
  <c r="G32" i="9"/>
  <c r="E32" i="9"/>
  <c r="D32" i="9"/>
  <c r="G35" i="9"/>
  <c r="E35" i="9"/>
  <c r="D35" i="9"/>
  <c r="G19" i="9"/>
  <c r="E19" i="9"/>
  <c r="D19" i="9"/>
  <c r="G14" i="9"/>
  <c r="G16" i="9"/>
  <c r="G17" i="9"/>
  <c r="E17" i="9"/>
  <c r="D17" i="9"/>
  <c r="G15" i="9"/>
  <c r="G24" i="9"/>
  <c r="E24" i="9"/>
  <c r="D24" i="9"/>
  <c r="G13" i="9"/>
  <c r="F13" i="9"/>
  <c r="E13" i="9"/>
  <c r="D13" i="9"/>
  <c r="G22" i="9"/>
  <c r="E22" i="9"/>
  <c r="D22" i="9"/>
  <c r="G25" i="9"/>
  <c r="E25" i="9"/>
  <c r="D25" i="9"/>
  <c r="G26" i="9"/>
  <c r="E26" i="9"/>
  <c r="D26" i="9"/>
  <c r="G27" i="9"/>
  <c r="E27" i="9"/>
  <c r="D27" i="9"/>
  <c r="G20" i="9"/>
  <c r="E20" i="9"/>
  <c r="D20" i="9"/>
  <c r="G28" i="9"/>
  <c r="E28" i="9"/>
  <c r="D28" i="9"/>
  <c r="G10" i="9"/>
  <c r="F10" i="9"/>
  <c r="E10" i="9"/>
  <c r="D10" i="9"/>
  <c r="G9" i="9"/>
  <c r="F9" i="9"/>
  <c r="E9" i="9"/>
  <c r="D9" i="9"/>
  <c r="G12" i="9"/>
  <c r="F12" i="9"/>
  <c r="E12" i="9"/>
  <c r="D12" i="9"/>
  <c r="G21" i="9"/>
  <c r="E21" i="9"/>
  <c r="D21" i="9"/>
  <c r="G6" i="9"/>
  <c r="F6" i="9"/>
  <c r="E6" i="9"/>
  <c r="D6" i="9"/>
  <c r="G4" i="9"/>
  <c r="F4" i="9"/>
  <c r="E4" i="9"/>
  <c r="D4" i="9"/>
  <c r="G8" i="9"/>
  <c r="F8" i="9"/>
  <c r="E8" i="9"/>
  <c r="D8" i="9"/>
  <c r="I97" i="9"/>
  <c r="K97" i="9"/>
  <c r="M97" i="9"/>
  <c r="O97" i="9"/>
  <c r="Q97" i="9"/>
  <c r="S97" i="9"/>
  <c r="V97" i="9"/>
  <c r="X97" i="9"/>
  <c r="Z97" i="9"/>
  <c r="AB97" i="9"/>
  <c r="AD97" i="9"/>
  <c r="AF97" i="9"/>
  <c r="E3" i="8"/>
  <c r="F96" i="12" l="1"/>
  <c r="E96" i="12"/>
  <c r="D96" i="12"/>
  <c r="C96" i="12"/>
  <c r="F76" i="12"/>
  <c r="E76" i="12"/>
  <c r="D76" i="12"/>
  <c r="C76" i="12"/>
  <c r="F47" i="12"/>
  <c r="E47" i="12"/>
  <c r="D47" i="12"/>
  <c r="C47" i="12"/>
  <c r="F66" i="12"/>
  <c r="E66" i="12"/>
  <c r="D66" i="12"/>
  <c r="C66" i="12"/>
  <c r="F57" i="12"/>
  <c r="E57" i="12"/>
  <c r="D57" i="12"/>
  <c r="C57" i="12"/>
  <c r="F40" i="12"/>
  <c r="F26" i="12"/>
  <c r="E26" i="12"/>
  <c r="D26" i="12"/>
  <c r="C26" i="12"/>
  <c r="F18" i="12"/>
  <c r="E18" i="12"/>
  <c r="D18" i="12"/>
  <c r="C18" i="12"/>
  <c r="F14" i="12"/>
  <c r="E14" i="12"/>
  <c r="D14" i="12"/>
  <c r="C14" i="12"/>
  <c r="F86" i="12"/>
  <c r="E86" i="12"/>
  <c r="D86" i="12"/>
  <c r="C86" i="12"/>
  <c r="F55" i="12"/>
  <c r="E55" i="12"/>
  <c r="D55" i="12"/>
  <c r="C55" i="12"/>
  <c r="F43" i="12"/>
  <c r="E43" i="12"/>
  <c r="D43" i="12"/>
  <c r="C43" i="12"/>
  <c r="F52" i="12"/>
  <c r="E52" i="12"/>
  <c r="D52" i="12"/>
  <c r="C52" i="12"/>
  <c r="F42" i="12"/>
  <c r="F54" i="12"/>
  <c r="E54" i="12"/>
  <c r="D54" i="12"/>
  <c r="C54" i="12"/>
  <c r="F64" i="12"/>
  <c r="E64" i="12"/>
  <c r="D64" i="12"/>
  <c r="C64" i="12"/>
  <c r="F37" i="12"/>
  <c r="E37" i="12"/>
  <c r="D37" i="12"/>
  <c r="C37" i="12"/>
  <c r="F58" i="12"/>
  <c r="E58" i="12"/>
  <c r="D58" i="12"/>
  <c r="C58" i="12"/>
  <c r="F53" i="12"/>
  <c r="E53" i="12"/>
  <c r="D53" i="12"/>
  <c r="C53" i="12"/>
  <c r="F61" i="12"/>
  <c r="E61" i="12"/>
  <c r="D61" i="12"/>
  <c r="C61" i="12"/>
  <c r="F70" i="12"/>
  <c r="E70" i="12"/>
  <c r="D70" i="12"/>
  <c r="C70" i="12"/>
  <c r="F84" i="12"/>
  <c r="E84" i="12"/>
  <c r="D84" i="12"/>
  <c r="C84" i="12"/>
  <c r="F83" i="12"/>
  <c r="E83" i="12"/>
  <c r="D83" i="12"/>
  <c r="C83" i="12"/>
  <c r="F39" i="12"/>
  <c r="F78" i="12"/>
  <c r="E78" i="12"/>
  <c r="D78" i="12"/>
  <c r="C78" i="12"/>
  <c r="F68" i="12"/>
  <c r="E68" i="12"/>
  <c r="D68" i="12"/>
  <c r="C68" i="12"/>
  <c r="F67" i="12"/>
  <c r="E67" i="12"/>
  <c r="D67" i="12"/>
  <c r="C67" i="12"/>
  <c r="F48" i="12"/>
  <c r="E48" i="12"/>
  <c r="D48" i="12"/>
  <c r="C48" i="12"/>
  <c r="F85" i="12"/>
  <c r="E85" i="12"/>
  <c r="D85" i="12"/>
  <c r="C85" i="12"/>
  <c r="F46" i="12"/>
  <c r="E46" i="12"/>
  <c r="D46" i="12"/>
  <c r="C46" i="12"/>
  <c r="F59" i="12"/>
  <c r="E59" i="12"/>
  <c r="D59" i="12"/>
  <c r="C59" i="12"/>
  <c r="F38" i="12"/>
  <c r="F82" i="12"/>
  <c r="E82" i="12"/>
  <c r="D82" i="12"/>
  <c r="C82" i="12"/>
  <c r="F51" i="12"/>
  <c r="E51" i="12"/>
  <c r="D51" i="12"/>
  <c r="C51" i="12"/>
  <c r="F65" i="12"/>
  <c r="E65" i="12"/>
  <c r="D65" i="12"/>
  <c r="C65" i="12"/>
  <c r="F7" i="12"/>
  <c r="F45" i="12"/>
  <c r="E45" i="12"/>
  <c r="D45" i="12"/>
  <c r="C45" i="12"/>
  <c r="F75" i="12"/>
  <c r="E75" i="12"/>
  <c r="D75" i="12"/>
  <c r="C75" i="12"/>
  <c r="F49" i="12"/>
  <c r="E49" i="12"/>
  <c r="D49" i="12"/>
  <c r="C49" i="12"/>
  <c r="F72" i="12"/>
  <c r="E72" i="12"/>
  <c r="D72" i="12"/>
  <c r="C72" i="12"/>
  <c r="F62" i="12"/>
  <c r="E62" i="12"/>
  <c r="D62" i="12"/>
  <c r="C62" i="12"/>
  <c r="F81" i="12"/>
  <c r="E81" i="12"/>
  <c r="D81" i="12"/>
  <c r="C81" i="12"/>
  <c r="F80" i="12"/>
  <c r="E80" i="12"/>
  <c r="D80" i="12"/>
  <c r="C80" i="12"/>
  <c r="F50" i="12"/>
  <c r="E50" i="12"/>
  <c r="D50" i="12"/>
  <c r="C50" i="12"/>
  <c r="F17" i="12"/>
  <c r="E17" i="12"/>
  <c r="D17" i="12"/>
  <c r="C17" i="12"/>
  <c r="F20" i="12"/>
  <c r="E20" i="12"/>
  <c r="D20" i="12"/>
  <c r="C20" i="12"/>
  <c r="F56" i="12"/>
  <c r="E56" i="12"/>
  <c r="D56" i="12"/>
  <c r="C56" i="12"/>
  <c r="F11" i="12"/>
  <c r="F9" i="12"/>
  <c r="F15" i="12"/>
  <c r="E15" i="12"/>
  <c r="D15" i="12"/>
  <c r="C15" i="12"/>
  <c r="F34" i="12"/>
  <c r="E34" i="12"/>
  <c r="D34" i="12"/>
  <c r="C34" i="12"/>
  <c r="F19" i="12"/>
  <c r="E19" i="12"/>
  <c r="D19" i="12"/>
  <c r="C19" i="12"/>
  <c r="F13" i="12"/>
  <c r="E13" i="12"/>
  <c r="D13" i="12"/>
  <c r="C13" i="12"/>
  <c r="F23" i="12"/>
  <c r="E23" i="12"/>
  <c r="D23" i="12"/>
  <c r="C23" i="12"/>
  <c r="F21" i="12"/>
  <c r="E21" i="12"/>
  <c r="D21" i="12"/>
  <c r="C21" i="12"/>
  <c r="F63" i="12"/>
  <c r="E63" i="12"/>
  <c r="D63" i="12"/>
  <c r="C63" i="12"/>
  <c r="F33" i="12"/>
  <c r="E33" i="12"/>
  <c r="D33" i="12"/>
  <c r="C33" i="12"/>
  <c r="F6" i="12"/>
  <c r="F25" i="12"/>
  <c r="E25" i="12"/>
  <c r="D25" i="12"/>
  <c r="C25" i="12"/>
  <c r="F12" i="12"/>
  <c r="E12" i="12"/>
  <c r="D12" i="12"/>
  <c r="C12" i="12"/>
  <c r="F4" i="12"/>
  <c r="F22" i="12"/>
  <c r="E22" i="12"/>
  <c r="D22" i="12"/>
  <c r="C22" i="12"/>
  <c r="F31" i="12"/>
  <c r="E31" i="12"/>
  <c r="D31" i="12"/>
  <c r="C31" i="12"/>
  <c r="F36" i="12"/>
  <c r="E36" i="12"/>
  <c r="D36" i="12"/>
  <c r="C36" i="12"/>
  <c r="F35" i="12"/>
  <c r="E35" i="12"/>
  <c r="D35" i="12"/>
  <c r="C35" i="12"/>
  <c r="F10" i="12"/>
  <c r="E10" i="12"/>
  <c r="D10" i="12"/>
  <c r="C10" i="12"/>
  <c r="F32" i="12"/>
  <c r="E32" i="12"/>
  <c r="D32" i="12"/>
  <c r="C32" i="12"/>
  <c r="F5" i="12"/>
  <c r="E5" i="12"/>
  <c r="D5" i="12"/>
  <c r="C5" i="12"/>
  <c r="F16" i="12"/>
  <c r="E16" i="12"/>
  <c r="D16" i="12"/>
  <c r="C16" i="12"/>
  <c r="F30" i="12"/>
  <c r="E30" i="12"/>
  <c r="D30" i="12"/>
  <c r="C30" i="12"/>
  <c r="AE97" i="12" l="1"/>
  <c r="AC97" i="12"/>
  <c r="AA97" i="12"/>
  <c r="Y97" i="12"/>
  <c r="W97" i="12"/>
  <c r="U97" i="12"/>
  <c r="R97" i="12"/>
  <c r="P97" i="12"/>
  <c r="N97" i="12"/>
  <c r="L97" i="12"/>
  <c r="J97" i="12"/>
  <c r="H97" i="12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5" i="4"/>
  <c r="E25" i="4"/>
  <c r="D25" i="4"/>
  <c r="F24" i="4"/>
  <c r="E24" i="4"/>
  <c r="D24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F7" i="4"/>
  <c r="E7" i="4"/>
  <c r="D7" i="4"/>
  <c r="F6" i="4"/>
  <c r="E6" i="4"/>
  <c r="D6" i="4"/>
  <c r="F5" i="4"/>
  <c r="E5" i="4"/>
  <c r="D5" i="4"/>
  <c r="F4" i="4"/>
  <c r="E4" i="4"/>
  <c r="D4" i="4"/>
  <c r="F3" i="4"/>
  <c r="E3" i="4"/>
  <c r="D3" i="4"/>
  <c r="F52" i="8" l="1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D3" i="8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34" i="4"/>
  <c r="E34" i="4"/>
  <c r="D34" i="4"/>
  <c r="F33" i="4"/>
  <c r="E33" i="4"/>
  <c r="D33" i="4"/>
  <c r="F23" i="4"/>
  <c r="E23" i="4"/>
  <c r="D23" i="4"/>
  <c r="F26" i="4"/>
  <c r="E26" i="4"/>
  <c r="D26" i="4"/>
  <c r="F22" i="4"/>
  <c r="E22" i="4"/>
  <c r="D22" i="4"/>
  <c r="F32" i="4"/>
  <c r="E32" i="4"/>
  <c r="D32" i="4"/>
  <c r="D16" i="3"/>
  <c r="D14" i="3"/>
  <c r="D36" i="3"/>
  <c r="D15" i="3"/>
  <c r="D12" i="3"/>
  <c r="D5" i="3"/>
  <c r="E5" i="3"/>
  <c r="F5" i="3"/>
  <c r="D13" i="3"/>
  <c r="E13" i="3"/>
  <c r="F13" i="3"/>
  <c r="D33" i="3"/>
  <c r="E33" i="3"/>
  <c r="F33" i="3"/>
  <c r="D4" i="3"/>
  <c r="E4" i="3"/>
  <c r="F4" i="3"/>
  <c r="D32" i="3"/>
  <c r="E32" i="3"/>
  <c r="F32" i="3"/>
  <c r="D42" i="3"/>
  <c r="E42" i="3"/>
  <c r="F42" i="3"/>
  <c r="D43" i="3"/>
  <c r="E43" i="3"/>
  <c r="F43" i="3"/>
  <c r="D23" i="3"/>
  <c r="E23" i="3"/>
  <c r="F23" i="3"/>
  <c r="D22" i="3"/>
  <c r="E22" i="3"/>
  <c r="F22" i="3"/>
  <c r="D17" i="3"/>
  <c r="E17" i="3"/>
  <c r="F17" i="3"/>
  <c r="D18" i="3"/>
  <c r="E18" i="3"/>
  <c r="F18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F6" i="5"/>
  <c r="E6" i="5"/>
  <c r="D6" i="5"/>
  <c r="F74" i="5"/>
  <c r="E74" i="5"/>
  <c r="D74" i="5"/>
  <c r="F30" i="5"/>
  <c r="E30" i="5"/>
  <c r="D30" i="5"/>
  <c r="F5" i="5"/>
  <c r="E5" i="5"/>
  <c r="D5" i="5"/>
  <c r="F17" i="5"/>
  <c r="E17" i="5"/>
  <c r="D17" i="5"/>
  <c r="F27" i="5"/>
  <c r="E27" i="5"/>
  <c r="D27" i="5"/>
  <c r="F59" i="5"/>
  <c r="E59" i="5"/>
  <c r="D59" i="5"/>
  <c r="F55" i="5"/>
  <c r="E55" i="5"/>
  <c r="D55" i="5"/>
  <c r="F49" i="5"/>
  <c r="E49" i="5"/>
  <c r="D49" i="5"/>
  <c r="F65" i="5"/>
  <c r="E65" i="5"/>
  <c r="D65" i="5"/>
  <c r="F67" i="5"/>
  <c r="E67" i="5"/>
  <c r="D67" i="5"/>
  <c r="F66" i="5"/>
  <c r="E66" i="5"/>
  <c r="D66" i="5"/>
  <c r="F24" i="5"/>
  <c r="E24" i="5"/>
  <c r="D24" i="5"/>
  <c r="F8" i="5"/>
  <c r="E8" i="5"/>
  <c r="D8" i="5"/>
  <c r="F78" i="5"/>
  <c r="E78" i="5"/>
  <c r="D78" i="5"/>
  <c r="F9" i="5"/>
  <c r="E9" i="5"/>
  <c r="D9" i="5"/>
  <c r="F48" i="5"/>
  <c r="E48" i="5"/>
  <c r="D48" i="5"/>
  <c r="F23" i="5"/>
  <c r="E23" i="5"/>
  <c r="D23" i="5"/>
  <c r="F12" i="5"/>
  <c r="E12" i="5"/>
  <c r="D12" i="5"/>
  <c r="F40" i="5"/>
  <c r="E40" i="5"/>
  <c r="D40" i="5"/>
  <c r="F38" i="5"/>
  <c r="E38" i="5"/>
  <c r="D38" i="5"/>
  <c r="F15" i="5"/>
  <c r="E15" i="5"/>
  <c r="D15" i="5"/>
  <c r="F71" i="5"/>
  <c r="E71" i="5"/>
  <c r="D71" i="5"/>
  <c r="F36" i="5"/>
  <c r="E36" i="5"/>
  <c r="D36" i="5"/>
  <c r="F61" i="5"/>
  <c r="E61" i="5"/>
  <c r="D61" i="5"/>
  <c r="F73" i="5"/>
  <c r="E73" i="5"/>
  <c r="D73" i="5"/>
  <c r="F60" i="5"/>
  <c r="E60" i="5"/>
  <c r="D60" i="5"/>
  <c r="F14" i="5"/>
  <c r="E14" i="5"/>
  <c r="D14" i="5"/>
  <c r="F19" i="5"/>
  <c r="E19" i="5"/>
  <c r="D19" i="5"/>
  <c r="F20" i="5"/>
  <c r="E20" i="5"/>
  <c r="D20" i="5"/>
  <c r="F70" i="5"/>
  <c r="E70" i="5"/>
  <c r="D70" i="5"/>
  <c r="F54" i="5"/>
  <c r="E54" i="5"/>
  <c r="D54" i="5"/>
  <c r="F3" i="5"/>
  <c r="E3" i="5"/>
  <c r="D3" i="5"/>
  <c r="F43" i="5"/>
  <c r="E43" i="5"/>
  <c r="D43" i="5"/>
  <c r="F7" i="5"/>
  <c r="E7" i="5"/>
  <c r="D7" i="5"/>
  <c r="F10" i="5"/>
  <c r="E10" i="5"/>
  <c r="D10" i="5"/>
  <c r="F46" i="5"/>
  <c r="E46" i="5"/>
  <c r="D46" i="5"/>
  <c r="F57" i="5"/>
  <c r="E57" i="5"/>
  <c r="D57" i="5"/>
  <c r="F11" i="5"/>
  <c r="E11" i="5"/>
  <c r="D11" i="5"/>
  <c r="F22" i="5"/>
  <c r="E22" i="5"/>
  <c r="D22" i="5"/>
  <c r="F13" i="5"/>
  <c r="E13" i="5"/>
  <c r="D13" i="5"/>
  <c r="F52" i="5"/>
  <c r="E52" i="5"/>
  <c r="D52" i="5"/>
  <c r="F35" i="5"/>
  <c r="E35" i="5"/>
  <c r="D35" i="5"/>
  <c r="F51" i="5"/>
  <c r="E51" i="5"/>
  <c r="D51" i="5"/>
  <c r="F56" i="5"/>
  <c r="E56" i="5"/>
  <c r="D56" i="5"/>
  <c r="F41" i="5"/>
  <c r="E41" i="5"/>
  <c r="D41" i="5"/>
  <c r="F21" i="5"/>
  <c r="E21" i="5"/>
  <c r="D21" i="5"/>
  <c r="F50" i="5"/>
  <c r="E50" i="5"/>
  <c r="D50" i="5"/>
  <c r="F79" i="5"/>
  <c r="E79" i="5"/>
  <c r="D79" i="5"/>
  <c r="F25" i="5"/>
  <c r="E25" i="5"/>
  <c r="D25" i="5"/>
  <c r="F45" i="5"/>
  <c r="E45" i="5"/>
  <c r="D45" i="5"/>
  <c r="F4" i="5"/>
  <c r="E4" i="5"/>
  <c r="D4" i="5"/>
  <c r="D11" i="3" l="1"/>
  <c r="D37" i="3"/>
  <c r="D25" i="3"/>
  <c r="D7" i="3"/>
  <c r="D3" i="3"/>
  <c r="D10" i="3"/>
  <c r="D9" i="3"/>
  <c r="D29" i="3"/>
  <c r="D26" i="3"/>
  <c r="D8" i="3"/>
  <c r="D21" i="3"/>
  <c r="D40" i="3"/>
  <c r="D39" i="3"/>
  <c r="D28" i="3"/>
  <c r="D41" i="3"/>
  <c r="D19" i="3"/>
  <c r="D38" i="3"/>
  <c r="D34" i="3"/>
  <c r="D24" i="3"/>
  <c r="D20" i="3"/>
  <c r="D35" i="3"/>
  <c r="D6" i="3"/>
  <c r="D30" i="3"/>
  <c r="D27" i="3"/>
  <c r="D31" i="3"/>
  <c r="F69" i="5"/>
  <c r="F44" i="5"/>
  <c r="E69" i="5"/>
  <c r="D69" i="5"/>
  <c r="E44" i="5"/>
  <c r="D44" i="5"/>
  <c r="F62" i="5" l="1"/>
  <c r="E62" i="5"/>
  <c r="D62" i="5"/>
  <c r="F16" i="5"/>
  <c r="E16" i="5"/>
  <c r="D16" i="5"/>
  <c r="F34" i="5"/>
  <c r="E34" i="5"/>
  <c r="D34" i="5"/>
  <c r="F33" i="5"/>
  <c r="E33" i="5"/>
  <c r="D33" i="5"/>
  <c r="F76" i="5"/>
  <c r="E76" i="5"/>
  <c r="D76" i="5"/>
  <c r="F68" i="5"/>
  <c r="E68" i="5"/>
  <c r="D68" i="5"/>
  <c r="F31" i="5"/>
  <c r="E31" i="5"/>
  <c r="D31" i="5"/>
  <c r="F28" i="5"/>
  <c r="E28" i="5"/>
  <c r="D28" i="5"/>
  <c r="F26" i="5"/>
  <c r="E26" i="5"/>
  <c r="D26" i="5"/>
  <c r="F77" i="5"/>
  <c r="E77" i="5"/>
  <c r="D77" i="5"/>
  <c r="F42" i="5"/>
  <c r="E42" i="5"/>
  <c r="D42" i="5"/>
  <c r="F39" i="5"/>
  <c r="E39" i="5"/>
  <c r="D39" i="5"/>
  <c r="F32" i="5"/>
  <c r="E32" i="5"/>
  <c r="D32" i="5"/>
  <c r="F37" i="5"/>
  <c r="E37" i="5"/>
  <c r="D37" i="5"/>
  <c r="F72" i="5"/>
  <c r="E72" i="5"/>
  <c r="D72" i="5"/>
  <c r="F18" i="5"/>
  <c r="E18" i="5"/>
  <c r="D18" i="5"/>
  <c r="F64" i="5"/>
  <c r="E64" i="5"/>
  <c r="D64" i="5"/>
  <c r="F47" i="5"/>
  <c r="E47" i="5"/>
  <c r="D47" i="5"/>
  <c r="F29" i="5"/>
  <c r="E29" i="5"/>
  <c r="D29" i="5"/>
  <c r="F63" i="5"/>
  <c r="E63" i="5"/>
  <c r="D63" i="5"/>
  <c r="F75" i="5"/>
  <c r="E75" i="5"/>
  <c r="D75" i="5"/>
  <c r="F53" i="5"/>
  <c r="E53" i="5"/>
  <c r="D53" i="5"/>
  <c r="F58" i="5"/>
  <c r="E58" i="5"/>
  <c r="D58" i="5"/>
  <c r="F14" i="6" l="1"/>
</calcChain>
</file>

<file path=xl/sharedStrings.xml><?xml version="1.0" encoding="utf-8"?>
<sst xmlns="http://schemas.openxmlformats.org/spreadsheetml/2006/main" count="962" uniqueCount="171">
  <si>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</si>
  <si>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</si>
  <si>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</si>
  <si>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</si>
  <si>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</si>
  <si>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</si>
  <si>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</si>
  <si>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</si>
  <si>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</si>
  <si>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</si>
  <si>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</si>
  <si>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</si>
  <si>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</si>
  <si>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</si>
  <si>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Cumulative Time</t>
  </si>
  <si>
    <t>Road</t>
  </si>
  <si>
    <t>Fell</t>
  </si>
  <si>
    <t>Trail</t>
  </si>
  <si>
    <t>Overall</t>
  </si>
  <si>
    <t>Count</t>
  </si>
  <si>
    <t>M Senior</t>
  </si>
  <si>
    <t>F Senior</t>
  </si>
  <si>
    <t>M80</t>
  </si>
  <si>
    <t>Editing notes</t>
  </si>
  <si>
    <t>Qualifying races</t>
  </si>
  <si>
    <t>2. Category positions are added manually.</t>
  </si>
  <si>
    <t>DISCIPLINES</t>
  </si>
  <si>
    <t>ANYTIMES</t>
  </si>
  <si>
    <t>1. Total points are calculated automatically but result must be overwritten manually if more than 6 Disciplines races have been run. (Also check that at least one race has been run in each of the three discipline groups.)</t>
  </si>
  <si>
    <t>Feb
SHIREBROOK BLAST</t>
  </si>
  <si>
    <t>Apr
TATTON 10k</t>
  </si>
  <si>
    <t>Jun
TIDESWELL INTER-INNS 5k</t>
  </si>
  <si>
    <t>Jul
MILLBROOK MONSTER</t>
  </si>
  <si>
    <t>Oct
CROOK HILL</t>
  </si>
  <si>
    <t>Mar
EDALE SKYLINE</t>
  </si>
  <si>
    <t>Sep
GROOVY BABY LOVE</t>
  </si>
  <si>
    <t>Nov
FAMOUS GROUSE</t>
  </si>
  <si>
    <t>Feb - Nov
GLOSSOP 3 HILLS</t>
  </si>
  <si>
    <t>Feb - Nov
TRACK MILE</t>
  </si>
  <si>
    <t>Feb
SHIREBROOK BLAST
Road 1</t>
  </si>
  <si>
    <t>Mar
EDALE SKYLINE
Fell 1</t>
  </si>
  <si>
    <t>Apr
TATTON 10k
Road 2</t>
  </si>
  <si>
    <t>Jun
TIDESWELL INTER-INNS 5k
Road 3</t>
  </si>
  <si>
    <t>Jul
MILLBROOK MONSTER
Trail 2</t>
  </si>
  <si>
    <t>Aug
LAPS TO COLLAPSE
Endurance (optional)</t>
  </si>
  <si>
    <t>Sep
GROOVY BABY LOVE
Fell 2</t>
  </si>
  <si>
    <t>Oct
CROOK HILL
Trail 3</t>
  </si>
  <si>
    <t>Nov
FAMOUS GROUSE
Fell 3</t>
  </si>
  <si>
    <t>Feb - Nov
GLOSSOP 3 HILLS
Anytime 1</t>
  </si>
  <si>
    <t>Feb - Nov
TRACK MILE
Anytime 2</t>
  </si>
  <si>
    <t>Jordan G</t>
  </si>
  <si>
    <t>Hamilton F</t>
  </si>
  <si>
    <t>Rudd T</t>
  </si>
  <si>
    <t>Jackson I</t>
  </si>
  <si>
    <t>Crookes T</t>
  </si>
  <si>
    <t>Frankham J</t>
  </si>
  <si>
    <t>Gornell J</t>
  </si>
  <si>
    <t>Unsworth M</t>
  </si>
  <si>
    <t>Woolley L</t>
  </si>
  <si>
    <t>Ham N</t>
  </si>
  <si>
    <t>Buckley B</t>
  </si>
  <si>
    <t>Murphy R</t>
  </si>
  <si>
    <t>Lopez A</t>
  </si>
  <si>
    <t>Nevin J</t>
  </si>
  <si>
    <t>Peters C</t>
  </si>
  <si>
    <t>Chrystie J</t>
  </si>
  <si>
    <t>Kinsey S</t>
  </si>
  <si>
    <t>Fielding F</t>
  </si>
  <si>
    <t>Bedder S</t>
  </si>
  <si>
    <t>Pollock G</t>
  </si>
  <si>
    <t>Peters J</t>
  </si>
  <si>
    <t>Williams J</t>
  </si>
  <si>
    <t>Sattaur K</t>
  </si>
  <si>
    <t>Higgins C</t>
  </si>
  <si>
    <t>Amos P</t>
  </si>
  <si>
    <t>Bliss C</t>
  </si>
  <si>
    <t>Helmer J</t>
  </si>
  <si>
    <t>Cole R</t>
  </si>
  <si>
    <t>Sproston J</t>
  </si>
  <si>
    <t>Tetler B</t>
  </si>
  <si>
    <t>Jennings M</t>
  </si>
  <si>
    <t>Curington D</t>
  </si>
  <si>
    <t>Kirkham S</t>
  </si>
  <si>
    <t>Bann N</t>
  </si>
  <si>
    <t>Southall J</t>
  </si>
  <si>
    <t>Steckles R</t>
  </si>
  <si>
    <t>Brierley C</t>
  </si>
  <si>
    <t>McCoy R</t>
  </si>
  <si>
    <t>Sproston R</t>
  </si>
  <si>
    <t>Scholefield A</t>
  </si>
  <si>
    <t>Giussani R</t>
  </si>
  <si>
    <t>Rettig E</t>
  </si>
  <si>
    <t>Marchington J</t>
  </si>
  <si>
    <t>Crutchley I</t>
  </si>
  <si>
    <t>Oakland L</t>
  </si>
  <si>
    <t>Gaffney J</t>
  </si>
  <si>
    <t>Byrne A</t>
  </si>
  <si>
    <t>Walton R</t>
  </si>
  <si>
    <t>O'Doherty R</t>
  </si>
  <si>
    <t>Brack J</t>
  </si>
  <si>
    <t>Barton Z</t>
  </si>
  <si>
    <t>Taylor C</t>
  </si>
  <si>
    <t>Woffenden P</t>
  </si>
  <si>
    <t>Bramwell S</t>
  </si>
  <si>
    <t>Knapper J</t>
  </si>
  <si>
    <t>Tainsh A</t>
  </si>
  <si>
    <t>Holtey A</t>
  </si>
  <si>
    <t>Hicks N</t>
  </si>
  <si>
    <t>Bidwell L</t>
  </si>
  <si>
    <t>Williams A</t>
  </si>
  <si>
    <t>Oates C</t>
  </si>
  <si>
    <t>Skuse P</t>
  </si>
  <si>
    <t>Pilsel A</t>
  </si>
  <si>
    <t>Pollard J</t>
  </si>
  <si>
    <t>1. To add Points and Position we need to group the age categories for easy visibility: sort entire table according to Column B to get it in Category order.</t>
  </si>
  <si>
    <t>CUMULATIVE TIMES</t>
  </si>
  <si>
    <t>Vernon R</t>
  </si>
  <si>
    <t>Vernon M</t>
  </si>
  <si>
    <t>Chrystie-Lowe D</t>
  </si>
  <si>
    <t>Riddell G</t>
  </si>
  <si>
    <t>Foster M</t>
  </si>
  <si>
    <t>Stinton D</t>
  </si>
  <si>
    <t>Holme L</t>
  </si>
  <si>
    <t>Placing</t>
  </si>
  <si>
    <t>Stansfield J</t>
  </si>
  <si>
    <t>Venton S</t>
  </si>
  <si>
    <t>Jackson C</t>
  </si>
  <si>
    <t>Mather W</t>
  </si>
  <si>
    <t>Editing notes for Overall Results</t>
  </si>
  <si>
    <t>Cumulative Placing</t>
  </si>
  <si>
    <t>Aug
LAPS TO COLLAPSE
(optional)</t>
  </si>
  <si>
    <t>GDH 2025 Championships Overall (by gender)</t>
  </si>
  <si>
    <t>GDH 2025 champs Road (by age cat.)</t>
  </si>
  <si>
    <t>GDH 2025 champs Trail (by age cat.)</t>
  </si>
  <si>
    <t>GDH 2025 champs Fell (by age cat.)</t>
  </si>
  <si>
    <t>GDH 2025 champs Endurance (by age cat.)</t>
  </si>
  <si>
    <t>GDH 2025 champs Anytimes (by age cat.)</t>
  </si>
  <si>
    <t>GDH 2025 Championships Overall (by age cat.)</t>
  </si>
  <si>
    <t>Bunnage V</t>
  </si>
  <si>
    <t>3. Qualifier highlights are updated monthly up to 6-best-plus-2.</t>
  </si>
  <si>
    <t>4. The sorting of the age category results can be done in one go by Column B, D (falling) and E (rising), in that order.</t>
  </si>
  <si>
    <t>Featherston M</t>
  </si>
  <si>
    <t>Scanlon J</t>
  </si>
  <si>
    <t>Palmer L</t>
  </si>
  <si>
    <t>5. To sort the results by gender only, first sort the whole list by age cat then sort all the F cats and M cats as two separate operations. The F cats and M cats need to be sorted by Column E (falling), C (rising) and D (rising), in that order.</t>
  </si>
  <si>
    <t>McMahon W</t>
  </si>
  <si>
    <t>Bowden K</t>
  </si>
  <si>
    <t>Kitchman P</t>
  </si>
  <si>
    <t>Baines A</t>
  </si>
  <si>
    <t>May
HAPPY VALLEY TRAIL HALF</t>
  </si>
  <si>
    <t>May
HAPPY VALLEY TRAIL HALF
Trail 1</t>
  </si>
  <si>
    <t>Overall Club Champion leader Male*</t>
  </si>
  <si>
    <t>Overall Club Champion leader Female*</t>
  </si>
  <si>
    <t>2025 Leaders</t>
  </si>
  <si>
    <t>Age Cat. winner</t>
  </si>
  <si>
    <t>Age Cat. leader</t>
  </si>
  <si>
    <t>Overall winner</t>
  </si>
  <si>
    <t>Speed (mph)</t>
  </si>
  <si>
    <t>Time (hours)</t>
  </si>
  <si>
    <t>Lap distance 1.75 miles</t>
  </si>
  <si>
    <t>Tot. Dist. (miles)</t>
  </si>
  <si>
    <t>Age Cat. winner (all three races must be completed to qualify)</t>
  </si>
  <si>
    <t>Age Cat. winner (all three discipline races must be completed to qualify in that discipline)</t>
  </si>
  <si>
    <t>No. of laps</t>
  </si>
  <si>
    <t>Tot. Disciplines Completed</t>
  </si>
  <si>
    <t>No. of Anytimes Completed</t>
  </si>
  <si>
    <t>No. of Qualifying Disciplines</t>
  </si>
  <si>
    <t>No. of Races Completed</t>
  </si>
  <si>
    <t>No. of Laps</t>
  </si>
  <si>
    <t>Sproston R / Williams A</t>
  </si>
  <si>
    <t>* = completed all qualifying events with the lowest cumulative placing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</si>
</sst>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21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4" xfId="0" applyFill="1" applyBorder="1"/>
    <xf numFmtId="0" fontId="0" fillId="2" borderId="25" xfId="0" applyFill="1" applyBorder="1"/>
    <xf numFmtId="0" fontId="0" fillId="2" borderId="6" xfId="0" applyFill="1" applyBorder="1"/>
    <xf numFmtId="0" fontId="0" fillId="0" borderId="17" xfId="0" applyBorder="1"/>
    <xf numFmtId="0" fontId="0" fillId="2" borderId="10" xfId="0" applyFill="1" applyBorder="1"/>
    <xf numFmtId="0" fontId="0" fillId="0" borderId="18" xfId="0" applyBorder="1"/>
    <xf numFmtId="0" fontId="0" fillId="0" borderId="26" xfId="0" applyBorder="1"/>
    <xf numFmtId="0" fontId="0" fillId="0" borderId="19" xfId="0" applyBorder="1"/>
    <xf numFmtId="0" fontId="0" fillId="0" borderId="22" xfId="0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4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4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46" fontId="0" fillId="0" borderId="1" xfId="0" applyNumberForma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46" fontId="0" fillId="0" borderId="3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4" fillId="0" borderId="0" xfId="0" applyFont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5" fillId="0" borderId="0" xfId="0" applyFont="1"/>
    <xf numFmtId="46" fontId="0" fillId="0" borderId="8" xfId="0" applyNumberFormat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6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6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6" fontId="6" fillId="0" borderId="5" xfId="0" applyNumberFormat="1" applyFont="1" applyBorder="1" applyAlignment="1">
      <alignment horizontal="center"/>
    </xf>
    <xf numFmtId="46" fontId="6" fillId="0" borderId="1" xfId="0" quotePrefix="1" applyNumberFormat="1" applyFon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/>
    </xf>
    <xf numFmtId="46" fontId="0" fillId="3" borderId="1" xfId="0" quotePrefix="1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 applyAlignment="1">
      <alignment horizontal="right" vertical="center"/>
    </xf>
    <xf numFmtId="4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6" fontId="0" fillId="0" borderId="45" xfId="0" applyNumberForma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6" fontId="0" fillId="3" borderId="2" xfId="0" applyNumberFormat="1" applyFill="1" applyBorder="1" applyAlignment="1">
      <alignment horizontal="center"/>
    </xf>
    <xf numFmtId="0" fontId="0" fillId="0" borderId="25" xfId="0" applyBorder="1"/>
    <xf numFmtId="0" fontId="0" fillId="0" borderId="46" xfId="0" applyBorder="1"/>
    <xf numFmtId="0" fontId="0" fillId="0" borderId="46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6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6" fontId="6" fillId="3" borderId="2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46" fontId="6" fillId="0" borderId="48" xfId="0" applyNumberFormat="1" applyFont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6" fontId="0" fillId="3" borderId="48" xfId="0" applyNumberFormat="1" applyFill="1" applyBorder="1" applyAlignment="1">
      <alignment horizontal="center"/>
    </xf>
    <xf numFmtId="0" fontId="6" fillId="3" borderId="48" xfId="0" applyFont="1" applyFill="1" applyBorder="1" applyAlignment="1">
      <alignment horizontal="center" vertical="center"/>
    </xf>
    <xf numFmtId="46" fontId="6" fillId="3" borderId="48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46" fontId="6" fillId="0" borderId="48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46" fontId="6" fillId="0" borderId="49" xfId="0" applyNumberFormat="1" applyFont="1" applyBorder="1" applyAlignment="1">
      <alignment horizontal="center"/>
    </xf>
    <xf numFmtId="46" fontId="0" fillId="3" borderId="1" xfId="0" applyNumberFormat="1" applyFill="1" applyBorder="1" applyAlignment="1">
      <alignment horizontal="center" vertical="center"/>
    </xf>
    <xf numFmtId="0" fontId="7" fillId="0" borderId="0" xfId="0" applyFont="1"/>
    <xf numFmtId="0" fontId="6" fillId="3" borderId="1" xfId="0" applyFont="1" applyFill="1" applyBorder="1" applyAlignment="1">
      <alignment horizontal="center"/>
    </xf>
    <xf numFmtId="46" fontId="6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46" fontId="6" fillId="3" borderId="2" xfId="0" applyNumberFormat="1" applyFont="1" applyFill="1" applyBorder="1" applyAlignment="1">
      <alignment horizontal="center"/>
    </xf>
    <xf numFmtId="46" fontId="6" fillId="3" borderId="48" xfId="0" applyNumberFormat="1" applyFont="1" applyFill="1" applyBorder="1" applyAlignment="1">
      <alignment horizontal="center"/>
    </xf>
    <xf numFmtId="46" fontId="0" fillId="3" borderId="0" xfId="0" applyNumberFormat="1" applyFill="1" applyAlignment="1">
      <alignment horizontal="center"/>
    </xf>
    <xf numFmtId="0" fontId="0" fillId="0" borderId="50" xfId="0" applyBorder="1"/>
    <xf numFmtId="0" fontId="0" fillId="0" borderId="14" xfId="0" applyBorder="1" applyAlignment="1">
      <alignment horizontal="center" vertical="center"/>
    </xf>
    <xf numFmtId="46" fontId="0" fillId="3" borderId="29" xfId="0" applyNumberFormat="1" applyFill="1" applyBorder="1" applyAlignment="1">
      <alignment horizontal="center"/>
    </xf>
    <xf numFmtId="0" fontId="0" fillId="0" borderId="48" xfId="0" applyBorder="1" applyAlignment="1">
      <alignment horizontal="center"/>
    </xf>
    <xf numFmtId="46" fontId="0" fillId="0" borderId="48" xfId="0" applyNumberFormat="1" applyBorder="1" applyAlignment="1">
      <alignment horizontal="center"/>
    </xf>
    <xf numFmtId="0" fontId="0" fillId="0" borderId="48" xfId="0" applyBorder="1" applyAlignment="1">
      <alignment horizontal="center" vertical="center"/>
    </xf>
    <xf numFmtId="46" fontId="0" fillId="0" borderId="49" xfId="0" applyNumberFormat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46" fontId="0" fillId="2" borderId="2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6" fontId="0" fillId="2" borderId="2" xfId="0" applyNumberFormat="1" applyFill="1" applyBorder="1" applyAlignment="1">
      <alignment horizontal="center"/>
    </xf>
    <xf numFmtId="46" fontId="0" fillId="2" borderId="3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6" fontId="0" fillId="2" borderId="1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/>
    </xf>
    <xf numFmtId="46" fontId="0" fillId="2" borderId="5" xfId="0" applyNumberFormat="1" applyFill="1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 vertical="top"/>
    </xf>
    <xf numFmtId="46" fontId="0" fillId="0" borderId="5" xfId="0" applyNumberFormat="1" applyBorder="1" applyAlignment="1">
      <alignment horizontal="center" vertical="center"/>
    </xf>
    <xf numFmtId="2" fontId="0" fillId="0" borderId="1" xfId="0" applyNumberFormat="1" applyBorder="1"/>
    <xf numFmtId="2" fontId="0" fillId="0" borderId="5" xfId="0" applyNumberFormat="1" applyBorder="1"/>
    <xf numFmtId="0" fontId="0" fillId="2" borderId="2" xfId="0" applyFill="1" applyBorder="1" applyAlignment="1">
      <alignment horizontal="center" vertical="center"/>
    </xf>
    <xf numFmtId="46" fontId="0" fillId="2" borderId="3" xfId="0" applyNumberFormat="1" applyFill="1" applyBorder="1" applyAlignment="1">
      <alignment horizontal="center" vertical="center"/>
    </xf>
    <xf numFmtId="2" fontId="0" fillId="2" borderId="2" xfId="0" applyNumberFormat="1" applyFill="1" applyBorder="1"/>
    <xf numFmtId="2" fontId="0" fillId="2" borderId="3" xfId="0" applyNumberFormat="1" applyFill="1" applyBorder="1"/>
    <xf numFmtId="0" fontId="0" fillId="2" borderId="1" xfId="0" applyFill="1" applyBorder="1" applyAlignment="1">
      <alignment horizontal="center" vertical="center"/>
    </xf>
    <xf numFmtId="46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/>
    <xf numFmtId="2" fontId="0" fillId="2" borderId="5" xfId="0" applyNumberForma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46" fontId="0" fillId="2" borderId="8" xfId="0" applyNumberFormat="1" applyFill="1" applyBorder="1" applyAlignment="1">
      <alignment horizontal="center" vertical="center"/>
    </xf>
    <xf numFmtId="2" fontId="0" fillId="2" borderId="7" xfId="0" applyNumberFormat="1" applyFill="1" applyBorder="1"/>
    <xf numFmtId="2" fontId="0" fillId="2" borderId="8" xfId="0" applyNumberFormat="1" applyFill="1" applyBorder="1"/>
    <xf numFmtId="0" fontId="0" fillId="3" borderId="2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0" fontId="0" fillId="0" borderId="36" xfId="0" applyBorder="1"/>
    <xf numFmtId="0" fontId="0" fillId="0" borderId="43" xfId="0" applyBorder="1"/>
    <xf numFmtId="0" fontId="0" fillId="0" borderId="19" xfId="0" applyBorder="1"/>
    <xf numFmtId="0" fontId="0" fillId="0" borderId="37" xfId="0" applyBorder="1"/>
    <xf numFmtId="0" fontId="0" fillId="0" borderId="44" xfId="0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" fillId="0" borderId="5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G104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sqref="A1:G2"/>
    </sheetView>
  </sheetViews>
  <sheetFormatPr defaultRowHeight="14.3" x14ac:dyDescent="0.25"/>
  <cols>
    <col min="1" max="1" width="17" customWidth="1"/>
    <col min="2" max="2" width="13.375" customWidth="1"/>
    <col min="3" max="3" width="13.375" style="2" customWidth="1"/>
    <col min="4" max="5" width="13.375" style="1" customWidth="1"/>
    <col min="6" max="7" width="15.875" style="1" customWidth="1"/>
    <col min="8" max="8" width="9.875" style="1" customWidth="1"/>
    <col min="9" max="9" width="8.875" style="1" customWidth="1"/>
    <col min="10" max="10" width="9.875" style="1" customWidth="1"/>
    <col min="11" max="11" width="8.875" style="1" customWidth="1"/>
    <col min="12" max="12" width="9.875" style="1" customWidth="1"/>
    <col min="13" max="13" width="8.875" style="1" customWidth="1"/>
    <col min="14" max="14" width="9.875" style="1" customWidth="1"/>
    <col min="15" max="15" width="8.875" style="1" customWidth="1"/>
    <col min="16" max="16" width="9.875" style="1" customWidth="1"/>
    <col min="17" max="17" width="8.875" style="1" customWidth="1"/>
    <col min="18" max="18" width="9.875" style="1" customWidth="1"/>
    <col min="19" max="19" width="8.875" style="1" customWidth="1"/>
    <col min="20" max="20" width="9.875" style="1" customWidth="1"/>
    <col min="21" max="22" width="8.875" style="1" customWidth="1"/>
    <col min="23" max="23" width="9.875" style="1" customWidth="1"/>
    <col min="24" max="24" width="8.875" style="1" customWidth="1"/>
    <col min="25" max="25" width="9.875" style="1" customWidth="1"/>
    <col min="26" max="26" width="8.875" style="1" customWidth="1"/>
    <col min="27" max="27" width="9.875" style="1" customWidth="1"/>
    <col min="28" max="28" width="9.125" style="1"/>
    <col min="29" max="29" width="9.875" style="1" customWidth="1"/>
    <col min="30" max="30" width="9.125" style="2"/>
    <col min="31" max="31" width="9.875" style="2" customWidth="1"/>
    <col min="32" max="32" width="9.125" style="2"/>
  </cols>
  <sheetData>
    <row r="1" spans="1:32" ht="14.95" customHeight="1" x14ac:dyDescent="0.25">
      <c r="A1" s="177" t="s">
        <v>137</v>
      </c>
      <c r="B1" s="178"/>
      <c r="C1" s="178"/>
      <c r="D1" s="178"/>
      <c r="E1" s="178"/>
      <c r="F1" s="178"/>
      <c r="G1" s="179"/>
      <c r="H1" s="183" t="s">
        <v>26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 t="s">
        <v>27</v>
      </c>
      <c r="AD1" s="184"/>
      <c r="AE1" s="184"/>
      <c r="AF1" s="185"/>
    </row>
    <row r="2" spans="1:32" ht="64.55" customHeight="1" thickBot="1" x14ac:dyDescent="0.3">
      <c r="A2" s="180"/>
      <c r="B2" s="181"/>
      <c r="C2" s="181"/>
      <c r="D2" s="181"/>
      <c r="E2" s="181"/>
      <c r="F2" s="181"/>
      <c r="G2" s="182"/>
      <c r="H2" s="188" t="s">
        <v>39</v>
      </c>
      <c r="I2" s="186"/>
      <c r="J2" s="186" t="s">
        <v>40</v>
      </c>
      <c r="K2" s="186"/>
      <c r="L2" s="186" t="s">
        <v>41</v>
      </c>
      <c r="M2" s="186"/>
      <c r="N2" s="186" t="s">
        <v>150</v>
      </c>
      <c r="O2" s="186"/>
      <c r="P2" s="186" t="s">
        <v>42</v>
      </c>
      <c r="Q2" s="186"/>
      <c r="R2" s="186" t="s">
        <v>43</v>
      </c>
      <c r="S2" s="186"/>
      <c r="T2" s="186" t="s">
        <v>44</v>
      </c>
      <c r="U2" s="186"/>
      <c r="V2" s="186"/>
      <c r="W2" s="186" t="s">
        <v>45</v>
      </c>
      <c r="X2" s="186"/>
      <c r="Y2" s="186" t="s">
        <v>46</v>
      </c>
      <c r="Z2" s="186"/>
      <c r="AA2" s="186" t="s">
        <v>47</v>
      </c>
      <c r="AB2" s="186"/>
      <c r="AC2" s="186" t="s">
        <v>48</v>
      </c>
      <c r="AD2" s="186"/>
      <c r="AE2" s="186" t="s">
        <v>49</v>
      </c>
      <c r="AF2" s="187"/>
    </row>
    <row r="3" spans="1:32" ht="35.35" customHeight="1" thickBot="1" x14ac:dyDescent="0.3">
      <c r="A3" s="3" t="s">
        <v>1</v>
      </c>
      <c r="B3" s="46" t="s">
        <v>3</v>
      </c>
      <c r="C3" s="44" t="s">
        <v>4</v>
      </c>
      <c r="D3" s="44" t="s">
        <v>2</v>
      </c>
      <c r="E3" s="44" t="s">
        <v>14</v>
      </c>
      <c r="F3" s="56" t="s">
        <v>164</v>
      </c>
      <c r="G3" s="45" t="s">
        <v>165</v>
      </c>
      <c r="H3" s="59" t="s">
        <v>12</v>
      </c>
      <c r="I3" s="44" t="s">
        <v>13</v>
      </c>
      <c r="J3" s="44" t="s">
        <v>12</v>
      </c>
      <c r="K3" s="44" t="s">
        <v>13</v>
      </c>
      <c r="L3" s="44" t="s">
        <v>12</v>
      </c>
      <c r="M3" s="44" t="s">
        <v>13</v>
      </c>
      <c r="N3" s="44" t="s">
        <v>12</v>
      </c>
      <c r="O3" s="44" t="s">
        <v>13</v>
      </c>
      <c r="P3" s="44" t="s">
        <v>12</v>
      </c>
      <c r="Q3" s="44" t="s">
        <v>13</v>
      </c>
      <c r="R3" s="44" t="s">
        <v>12</v>
      </c>
      <c r="S3" s="44" t="s">
        <v>13</v>
      </c>
      <c r="T3" s="44" t="s">
        <v>12</v>
      </c>
      <c r="U3" s="44" t="s">
        <v>163</v>
      </c>
      <c r="V3" s="44" t="s">
        <v>13</v>
      </c>
      <c r="W3" s="44" t="s">
        <v>12</v>
      </c>
      <c r="X3" s="44" t="s">
        <v>13</v>
      </c>
      <c r="Y3" s="44" t="s">
        <v>12</v>
      </c>
      <c r="Z3" s="44" t="s">
        <v>13</v>
      </c>
      <c r="AA3" s="44" t="s">
        <v>12</v>
      </c>
      <c r="AB3" s="44" t="s">
        <v>13</v>
      </c>
      <c r="AC3" s="44" t="s">
        <v>12</v>
      </c>
      <c r="AD3" s="44" t="s">
        <v>13</v>
      </c>
      <c r="AE3" s="44" t="s">
        <v>12</v>
      </c>
      <c r="AF3" s="45" t="s">
        <v>13</v>
      </c>
    </row>
    <row r="4" spans="1:32" s="70" customFormat="1" ht="14.95" customHeight="1" x14ac:dyDescent="0.25">
      <c r="A4" s="27" t="s">
        <v>94</v>
      </c>
      <c r="B4" s="28" t="s">
        <v>21</v>
      </c>
      <c r="C4" s="31">
        <v>1</v>
      </c>
      <c r="D4" s="74">
        <f t="shared" ref="D4:D13" si="0">SUM(H4,J4,L4,N4,P4,R4,T4,W4,Y4,AA4,AC4,AE4)</f>
        <v>146</v>
      </c>
      <c r="E4" s="75">
        <f t="shared" ref="E4:E13" si="1">SUM(I4+K4+M4+O4+Q4+S4+V4+X4+Z4+AB4+AD4+AF4)</f>
        <v>0.17686342592592591</v>
      </c>
      <c r="F4" s="76">
        <f t="shared" ref="F4:F35" si="2">COUNT(H4,J4,L4,N4,P4,R4,T4,W4,Y4,AA4)</f>
        <v>5</v>
      </c>
      <c r="G4" s="77">
        <f t="shared" ref="G4:G35" si="3">COUNT(AC4, AE4)</f>
        <v>0</v>
      </c>
      <c r="H4" s="98">
        <v>29</v>
      </c>
      <c r="I4" s="99">
        <v>2.2118055555555557E-2</v>
      </c>
      <c r="J4" s="79"/>
      <c r="K4" s="75"/>
      <c r="L4" s="124">
        <v>30</v>
      </c>
      <c r="M4" s="126">
        <v>3.4247685185185187E-2</v>
      </c>
      <c r="N4" s="79"/>
      <c r="O4" s="78"/>
      <c r="P4" s="124">
        <v>27</v>
      </c>
      <c r="Q4" s="126">
        <v>1.894675925925926E-2</v>
      </c>
      <c r="R4" s="124">
        <v>30</v>
      </c>
      <c r="S4" s="126">
        <v>4.3912037037037034E-2</v>
      </c>
      <c r="T4" s="106">
        <v>30</v>
      </c>
      <c r="U4" s="106">
        <v>5</v>
      </c>
      <c r="V4" s="107">
        <v>5.7638888888888885E-2</v>
      </c>
      <c r="W4" s="73"/>
      <c r="X4" s="78"/>
      <c r="Y4" s="73"/>
      <c r="Z4" s="78"/>
      <c r="AA4" s="73"/>
      <c r="AB4" s="78"/>
      <c r="AC4" s="79"/>
      <c r="AD4" s="75"/>
      <c r="AE4" s="73"/>
      <c r="AF4" s="80"/>
    </row>
    <row r="5" spans="1:32" s="70" customFormat="1" ht="14.95" customHeight="1" x14ac:dyDescent="0.25">
      <c r="A5" s="35" t="s">
        <v>142</v>
      </c>
      <c r="B5" s="36" t="s">
        <v>21</v>
      </c>
      <c r="C5" s="34">
        <v>2</v>
      </c>
      <c r="D5" s="50">
        <f t="shared" si="0"/>
        <v>144</v>
      </c>
      <c r="E5" s="33">
        <f t="shared" si="1"/>
        <v>0.27582175925925922</v>
      </c>
      <c r="F5" s="57">
        <f t="shared" si="2"/>
        <v>5</v>
      </c>
      <c r="G5" s="68">
        <f t="shared" si="3"/>
        <v>0</v>
      </c>
      <c r="H5" s="60"/>
      <c r="I5" s="37"/>
      <c r="J5" s="32"/>
      <c r="K5" s="37"/>
      <c r="L5" s="123">
        <v>29</v>
      </c>
      <c r="M5" s="91">
        <v>4.6759259259259257E-2</v>
      </c>
      <c r="N5" s="105">
        <v>29</v>
      </c>
      <c r="O5" s="91">
        <v>0.1315162037037037</v>
      </c>
      <c r="P5" s="123">
        <v>28</v>
      </c>
      <c r="Q5" s="91">
        <v>1.8877314814814816E-2</v>
      </c>
      <c r="R5" s="123">
        <v>29</v>
      </c>
      <c r="S5" s="91">
        <v>5.1041666666666673E-2</v>
      </c>
      <c r="T5" s="123">
        <v>29</v>
      </c>
      <c r="U5" s="105">
        <v>2</v>
      </c>
      <c r="V5" s="119">
        <v>2.7627314814814813E-2</v>
      </c>
      <c r="W5" s="34"/>
      <c r="X5" s="37"/>
      <c r="Y5" s="34"/>
      <c r="Z5" s="37"/>
      <c r="AA5" s="34"/>
      <c r="AB5" s="37"/>
      <c r="AC5" s="32"/>
      <c r="AD5" s="37"/>
      <c r="AE5" s="34"/>
      <c r="AF5" s="40"/>
    </row>
    <row r="6" spans="1:32" s="70" customFormat="1" ht="14.95" customHeight="1" x14ac:dyDescent="0.25">
      <c r="A6" s="35" t="s">
        <v>75</v>
      </c>
      <c r="B6" s="36" t="s">
        <v>21</v>
      </c>
      <c r="C6" s="34">
        <v>3</v>
      </c>
      <c r="D6" s="82">
        <f t="shared" si="0"/>
        <v>87</v>
      </c>
      <c r="E6" s="83">
        <f t="shared" si="1"/>
        <v>4.9027777777777781E-2</v>
      </c>
      <c r="F6" s="84">
        <f t="shared" si="2"/>
        <v>3</v>
      </c>
      <c r="G6" s="85">
        <f t="shared" si="3"/>
        <v>0</v>
      </c>
      <c r="H6" s="90">
        <v>30</v>
      </c>
      <c r="I6" s="91">
        <v>1.695601851851852E-2</v>
      </c>
      <c r="J6" s="87"/>
      <c r="K6" s="83"/>
      <c r="L6" s="81"/>
      <c r="M6" s="86"/>
      <c r="N6" s="87"/>
      <c r="O6" s="86"/>
      <c r="P6" s="121">
        <v>29</v>
      </c>
      <c r="Q6" s="122">
        <v>1.4710648148148148E-2</v>
      </c>
      <c r="R6" s="34"/>
      <c r="S6" s="37"/>
      <c r="T6" s="123">
        <v>28</v>
      </c>
      <c r="U6" s="105">
        <v>1</v>
      </c>
      <c r="V6" s="119">
        <v>1.7361111111111112E-2</v>
      </c>
      <c r="W6" s="81"/>
      <c r="X6" s="86"/>
      <c r="Y6" s="81"/>
      <c r="Z6" s="86"/>
      <c r="AA6" s="81"/>
      <c r="AB6" s="86"/>
      <c r="AC6" s="87"/>
      <c r="AD6" s="83"/>
      <c r="AE6" s="81"/>
      <c r="AF6" s="88"/>
    </row>
    <row r="7" spans="1:32" s="70" customFormat="1" ht="14.95" customHeight="1" x14ac:dyDescent="0.25">
      <c r="A7" s="35" t="s">
        <v>148</v>
      </c>
      <c r="B7" s="36" t="s">
        <v>21</v>
      </c>
      <c r="C7" s="34">
        <v>4</v>
      </c>
      <c r="D7" s="50">
        <f t="shared" si="0"/>
        <v>60</v>
      </c>
      <c r="E7" s="33">
        <f t="shared" si="1"/>
        <v>0.10365740740740741</v>
      </c>
      <c r="F7" s="57">
        <f t="shared" si="2"/>
        <v>2</v>
      </c>
      <c r="G7" s="68">
        <f t="shared" si="3"/>
        <v>0</v>
      </c>
      <c r="H7" s="60"/>
      <c r="I7" s="37"/>
      <c r="J7" s="32"/>
      <c r="K7" s="37"/>
      <c r="L7" s="34"/>
      <c r="M7" s="37"/>
      <c r="N7" s="105">
        <v>30</v>
      </c>
      <c r="O7" s="91">
        <v>8.9039351851851856E-2</v>
      </c>
      <c r="P7" s="123">
        <v>30</v>
      </c>
      <c r="Q7" s="91">
        <v>1.4618055555555556E-2</v>
      </c>
      <c r="R7" s="81"/>
      <c r="S7" s="86"/>
      <c r="T7" s="87"/>
      <c r="U7" s="87"/>
      <c r="V7" s="83"/>
      <c r="W7" s="34"/>
      <c r="X7" s="37"/>
      <c r="Y7" s="34"/>
      <c r="Z7" s="37"/>
      <c r="AA7" s="34"/>
      <c r="AB7" s="37"/>
      <c r="AC7" s="32"/>
      <c r="AD7" s="37"/>
      <c r="AE7" s="34"/>
      <c r="AF7" s="40"/>
    </row>
    <row r="8" spans="1:32" s="70" customFormat="1" ht="14.95" customHeight="1" x14ac:dyDescent="0.25">
      <c r="A8" s="35" t="s">
        <v>92</v>
      </c>
      <c r="B8" s="36" t="s">
        <v>21</v>
      </c>
      <c r="C8" s="34">
        <v>5</v>
      </c>
      <c r="D8" s="82">
        <f t="shared" si="0"/>
        <v>28</v>
      </c>
      <c r="E8" s="83">
        <f t="shared" si="1"/>
        <v>2.5567129629629634E-2</v>
      </c>
      <c r="F8" s="84">
        <f t="shared" si="2"/>
        <v>1</v>
      </c>
      <c r="G8" s="85">
        <f t="shared" si="3"/>
        <v>0</v>
      </c>
      <c r="H8" s="90">
        <v>28</v>
      </c>
      <c r="I8" s="91">
        <v>2.5567129629629634E-2</v>
      </c>
      <c r="J8" s="87"/>
      <c r="K8" s="83"/>
      <c r="L8" s="81"/>
      <c r="M8" s="86"/>
      <c r="N8" s="87"/>
      <c r="O8" s="86"/>
      <c r="P8" s="81"/>
      <c r="Q8" s="86"/>
      <c r="R8" s="81"/>
      <c r="S8" s="86"/>
      <c r="T8" s="87"/>
      <c r="U8" s="87"/>
      <c r="V8" s="83"/>
      <c r="W8" s="81"/>
      <c r="X8" s="86"/>
      <c r="Y8" s="81"/>
      <c r="Z8" s="86"/>
      <c r="AA8" s="81"/>
      <c r="AB8" s="86"/>
      <c r="AC8" s="87"/>
      <c r="AD8" s="83"/>
      <c r="AE8" s="81"/>
      <c r="AF8" s="88"/>
    </row>
    <row r="9" spans="1:32" s="70" customFormat="1" ht="14.95" customHeight="1" x14ac:dyDescent="0.25">
      <c r="A9" s="35" t="s">
        <v>112</v>
      </c>
      <c r="B9" s="36" t="s">
        <v>8</v>
      </c>
      <c r="C9" s="34">
        <v>1</v>
      </c>
      <c r="D9" s="82">
        <f t="shared" si="0"/>
        <v>175</v>
      </c>
      <c r="E9" s="83">
        <f t="shared" si="1"/>
        <v>20.308518518518518</v>
      </c>
      <c r="F9" s="84">
        <f t="shared" si="2"/>
        <v>6</v>
      </c>
      <c r="G9" s="85">
        <f t="shared" si="3"/>
        <v>0</v>
      </c>
      <c r="H9" s="90">
        <v>28</v>
      </c>
      <c r="I9" s="91">
        <v>2.238425925925926E-2</v>
      </c>
      <c r="J9" s="103">
        <v>29</v>
      </c>
      <c r="K9" s="104">
        <v>20</v>
      </c>
      <c r="L9" s="121">
        <v>29</v>
      </c>
      <c r="M9" s="122">
        <v>3.7870370370370367E-2</v>
      </c>
      <c r="N9" s="103">
        <v>29</v>
      </c>
      <c r="O9" s="122">
        <v>0.13901620370370371</v>
      </c>
      <c r="P9" s="81"/>
      <c r="Q9" s="86"/>
      <c r="R9" s="121">
        <v>30</v>
      </c>
      <c r="S9" s="122">
        <v>5.0914351851851856E-2</v>
      </c>
      <c r="T9" s="103">
        <v>30</v>
      </c>
      <c r="U9" s="103">
        <v>4</v>
      </c>
      <c r="V9" s="104">
        <v>5.8333333333333327E-2</v>
      </c>
      <c r="W9" s="81"/>
      <c r="X9" s="86"/>
      <c r="Y9" s="81"/>
      <c r="Z9" s="86"/>
      <c r="AA9" s="81"/>
      <c r="AB9" s="86"/>
      <c r="AC9" s="87"/>
      <c r="AD9" s="83"/>
      <c r="AE9" s="81"/>
      <c r="AF9" s="88"/>
    </row>
    <row r="10" spans="1:32" s="70" customFormat="1" ht="14.95" customHeight="1" x14ac:dyDescent="0.25">
      <c r="A10" s="35" t="s">
        <v>100</v>
      </c>
      <c r="B10" s="36" t="s">
        <v>8</v>
      </c>
      <c r="C10" s="34">
        <v>2</v>
      </c>
      <c r="D10" s="82">
        <f t="shared" si="0"/>
        <v>90</v>
      </c>
      <c r="E10" s="83">
        <f t="shared" si="1"/>
        <v>0.23255787037037037</v>
      </c>
      <c r="F10" s="84">
        <f t="shared" si="2"/>
        <v>3</v>
      </c>
      <c r="G10" s="85">
        <f t="shared" si="3"/>
        <v>0</v>
      </c>
      <c r="H10" s="90">
        <v>30</v>
      </c>
      <c r="I10" s="91">
        <v>1.8148148148148146E-2</v>
      </c>
      <c r="J10" s="103">
        <v>30</v>
      </c>
      <c r="K10" s="104">
        <v>0.18255787037037038</v>
      </c>
      <c r="L10" s="121">
        <v>30</v>
      </c>
      <c r="M10" s="122">
        <v>3.1851851851851853E-2</v>
      </c>
      <c r="N10" s="87"/>
      <c r="O10" s="86"/>
      <c r="P10" s="81"/>
      <c r="Q10" s="86"/>
      <c r="R10" s="81"/>
      <c r="S10" s="86"/>
      <c r="T10" s="87"/>
      <c r="U10" s="87"/>
      <c r="V10" s="83"/>
      <c r="W10" s="81"/>
      <c r="X10" s="86"/>
      <c r="Y10" s="81"/>
      <c r="Z10" s="86"/>
      <c r="AA10" s="81"/>
      <c r="AB10" s="86"/>
      <c r="AC10" s="87"/>
      <c r="AD10" s="83"/>
      <c r="AE10" s="81"/>
      <c r="AF10" s="88"/>
    </row>
    <row r="11" spans="1:32" s="70" customFormat="1" ht="14.95" customHeight="1" x14ac:dyDescent="0.25">
      <c r="A11" s="35" t="s">
        <v>145</v>
      </c>
      <c r="B11" s="36" t="s">
        <v>8</v>
      </c>
      <c r="C11" s="34">
        <v>3</v>
      </c>
      <c r="D11" s="50">
        <f t="shared" si="0"/>
        <v>30</v>
      </c>
      <c r="E11" s="33">
        <f t="shared" si="1"/>
        <v>0.13186342592592593</v>
      </c>
      <c r="F11" s="57">
        <f t="shared" si="2"/>
        <v>1</v>
      </c>
      <c r="G11" s="68">
        <f t="shared" si="3"/>
        <v>0</v>
      </c>
      <c r="H11" s="60"/>
      <c r="I11" s="37"/>
      <c r="J11" s="32"/>
      <c r="K11" s="37"/>
      <c r="L11" s="34"/>
      <c r="M11" s="37"/>
      <c r="N11" s="105">
        <v>30</v>
      </c>
      <c r="O11" s="91">
        <v>0.13186342592592593</v>
      </c>
      <c r="P11" s="34"/>
      <c r="Q11" s="37"/>
      <c r="R11" s="34"/>
      <c r="S11" s="37"/>
      <c r="T11" s="34"/>
      <c r="U11" s="32"/>
      <c r="V11" s="33"/>
      <c r="W11" s="34"/>
      <c r="X11" s="37"/>
      <c r="Y11" s="34"/>
      <c r="Z11" s="37"/>
      <c r="AA11" s="34"/>
      <c r="AB11" s="37"/>
      <c r="AC11" s="32"/>
      <c r="AD11" s="37"/>
      <c r="AE11" s="34"/>
      <c r="AF11" s="40"/>
    </row>
    <row r="12" spans="1:32" s="70" customFormat="1" ht="14.95" customHeight="1" x14ac:dyDescent="0.25">
      <c r="A12" s="35" t="s">
        <v>91</v>
      </c>
      <c r="B12" s="36" t="s">
        <v>8</v>
      </c>
      <c r="C12" s="34">
        <v>4</v>
      </c>
      <c r="D12" s="82">
        <f t="shared" si="0"/>
        <v>29</v>
      </c>
      <c r="E12" s="83">
        <f t="shared" si="1"/>
        <v>2.1006944444444443E-2</v>
      </c>
      <c r="F12" s="84">
        <f t="shared" si="2"/>
        <v>1</v>
      </c>
      <c r="G12" s="85">
        <f t="shared" si="3"/>
        <v>0</v>
      </c>
      <c r="H12" s="90">
        <v>29</v>
      </c>
      <c r="I12" s="91">
        <v>2.1006944444444443E-2</v>
      </c>
      <c r="J12" s="87"/>
      <c r="K12" s="83"/>
      <c r="L12" s="81"/>
      <c r="M12" s="86"/>
      <c r="N12" s="87"/>
      <c r="O12" s="86"/>
      <c r="P12" s="81"/>
      <c r="Q12" s="86"/>
      <c r="R12" s="81"/>
      <c r="S12" s="86"/>
      <c r="T12" s="87"/>
      <c r="U12" s="87"/>
      <c r="V12" s="83"/>
      <c r="W12" s="81"/>
      <c r="X12" s="86"/>
      <c r="Y12" s="81"/>
      <c r="Z12" s="86"/>
      <c r="AA12" s="81"/>
      <c r="AB12" s="86"/>
      <c r="AC12" s="87"/>
      <c r="AD12" s="83"/>
      <c r="AE12" s="81"/>
      <c r="AF12" s="88"/>
    </row>
    <row r="13" spans="1:32" s="70" customFormat="1" ht="14.95" customHeight="1" x14ac:dyDescent="0.25">
      <c r="A13" s="35" t="s">
        <v>88</v>
      </c>
      <c r="B13" s="36" t="s">
        <v>9</v>
      </c>
      <c r="C13" s="34">
        <v>1</v>
      </c>
      <c r="D13" s="82">
        <f t="shared" si="0"/>
        <v>172</v>
      </c>
      <c r="E13" s="83">
        <f t="shared" si="1"/>
        <v>0.20656250000000001</v>
      </c>
      <c r="F13" s="84">
        <f t="shared" si="2"/>
        <v>6</v>
      </c>
      <c r="G13" s="85">
        <f t="shared" si="3"/>
        <v>0</v>
      </c>
      <c r="H13" s="90">
        <v>30</v>
      </c>
      <c r="I13" s="91">
        <v>1.726851851851852E-2</v>
      </c>
      <c r="J13" s="87"/>
      <c r="K13" s="83"/>
      <c r="L13" s="121">
        <v>30</v>
      </c>
      <c r="M13" s="122">
        <v>3.1203703703703702E-2</v>
      </c>
      <c r="N13" s="103">
        <v>30</v>
      </c>
      <c r="O13" s="122">
        <v>9.5069444444444443E-2</v>
      </c>
      <c r="P13" s="121">
        <v>30</v>
      </c>
      <c r="Q13" s="122">
        <v>1.556712962962963E-2</v>
      </c>
      <c r="R13" s="121">
        <v>30</v>
      </c>
      <c r="S13" s="122">
        <v>3.7905092592592594E-2</v>
      </c>
      <c r="T13" s="103">
        <v>22</v>
      </c>
      <c r="U13" s="103">
        <v>1</v>
      </c>
      <c r="V13" s="104">
        <v>9.5486111111111101E-3</v>
      </c>
      <c r="W13" s="81"/>
      <c r="X13" s="86"/>
      <c r="Y13" s="81"/>
      <c r="Z13" s="86"/>
      <c r="AA13" s="81"/>
      <c r="AB13" s="86"/>
      <c r="AC13" s="87"/>
      <c r="AD13" s="83"/>
      <c r="AE13" s="81"/>
      <c r="AF13" s="88"/>
    </row>
    <row r="14" spans="1:32" s="70" customFormat="1" ht="14.95" customHeight="1" x14ac:dyDescent="0.25">
      <c r="A14" s="35" t="s">
        <v>109</v>
      </c>
      <c r="B14" s="36" t="s">
        <v>9</v>
      </c>
      <c r="C14" s="34">
        <v>1</v>
      </c>
      <c r="D14" s="82">
        <f>SUM(H14,L14,N14,P14,R14,T14,W14,Y14,AA14,AC14,AE14)</f>
        <v>172</v>
      </c>
      <c r="E14" s="83">
        <f>SUM(I14+M14+O14+Q14+S14+V14+X14+Z14+AB14+AD14+AF14)</f>
        <v>0.27922453703703703</v>
      </c>
      <c r="F14" s="84">
        <f t="shared" si="2"/>
        <v>7</v>
      </c>
      <c r="G14" s="85">
        <f t="shared" si="3"/>
        <v>0</v>
      </c>
      <c r="H14" s="90">
        <v>29</v>
      </c>
      <c r="I14" s="91">
        <v>1.8692129629629631E-2</v>
      </c>
      <c r="J14" s="87">
        <v>26</v>
      </c>
      <c r="K14" s="83">
        <v>0.30863425925925925</v>
      </c>
      <c r="L14" s="121">
        <v>29</v>
      </c>
      <c r="M14" s="122">
        <v>3.3981481481481481E-2</v>
      </c>
      <c r="N14" s="103">
        <v>29</v>
      </c>
      <c r="O14" s="122">
        <v>9.5636574074074068E-2</v>
      </c>
      <c r="P14" s="121">
        <v>29</v>
      </c>
      <c r="Q14" s="122">
        <v>1.6400462962962964E-2</v>
      </c>
      <c r="R14" s="121">
        <v>29</v>
      </c>
      <c r="S14" s="122">
        <v>3.9166666666666662E-2</v>
      </c>
      <c r="T14" s="103">
        <v>27</v>
      </c>
      <c r="U14" s="103">
        <v>5</v>
      </c>
      <c r="V14" s="104">
        <v>7.5347222222222218E-2</v>
      </c>
      <c r="W14" s="81"/>
      <c r="X14" s="86"/>
      <c r="Y14" s="81"/>
      <c r="Z14" s="86"/>
      <c r="AA14" s="81"/>
      <c r="AB14" s="86"/>
      <c r="AC14" s="87"/>
      <c r="AD14" s="83"/>
      <c r="AE14" s="81"/>
      <c r="AF14" s="88"/>
    </row>
    <row r="15" spans="1:32" s="70" customFormat="1" ht="14.95" customHeight="1" x14ac:dyDescent="0.25">
      <c r="A15" s="35" t="s">
        <v>106</v>
      </c>
      <c r="B15" s="36" t="s">
        <v>9</v>
      </c>
      <c r="C15" s="34">
        <v>3</v>
      </c>
      <c r="D15" s="82">
        <f>SUM(J15,L15,N15,P15,R15,T15,W15,Y15,AA15,AC15,AE15)</f>
        <v>168</v>
      </c>
      <c r="E15" s="83">
        <f>SUM(K15+M15+O15+Q15+S15+V15+X15+Z15+AB15+AD15+AF15)</f>
        <v>0.81978009259259266</v>
      </c>
      <c r="F15" s="84">
        <f t="shared" si="2"/>
        <v>7</v>
      </c>
      <c r="G15" s="85">
        <f t="shared" si="3"/>
        <v>0</v>
      </c>
      <c r="H15" s="60">
        <v>22</v>
      </c>
      <c r="I15" s="37">
        <v>2.5960648148148149E-2</v>
      </c>
      <c r="J15" s="103">
        <v>29</v>
      </c>
      <c r="K15" s="104">
        <v>0.24626157407407409</v>
      </c>
      <c r="L15" s="121">
        <v>27</v>
      </c>
      <c r="M15" s="122">
        <v>3.7025462962962961E-2</v>
      </c>
      <c r="N15" s="103">
        <v>27</v>
      </c>
      <c r="O15" s="122">
        <v>0.12565972222222221</v>
      </c>
      <c r="P15" s="121">
        <v>28</v>
      </c>
      <c r="Q15" s="122">
        <v>1.8715277777777779E-2</v>
      </c>
      <c r="R15" s="121">
        <v>27</v>
      </c>
      <c r="S15" s="122">
        <v>4.5821759259259263E-2</v>
      </c>
      <c r="T15" s="103">
        <v>30</v>
      </c>
      <c r="U15" s="103">
        <v>20</v>
      </c>
      <c r="V15" s="104">
        <v>0.34629629629629632</v>
      </c>
      <c r="W15" s="81"/>
      <c r="X15" s="86"/>
      <c r="Y15" s="81"/>
      <c r="Z15" s="86"/>
      <c r="AA15" s="81"/>
      <c r="AB15" s="86"/>
      <c r="AC15" s="87"/>
      <c r="AD15" s="83"/>
      <c r="AE15" s="81"/>
      <c r="AF15" s="88"/>
    </row>
    <row r="16" spans="1:32" s="70" customFormat="1" ht="14.95" customHeight="1" x14ac:dyDescent="0.25">
      <c r="A16" s="35" t="s">
        <v>86</v>
      </c>
      <c r="B16" s="36" t="s">
        <v>9</v>
      </c>
      <c r="C16" s="34">
        <v>4</v>
      </c>
      <c r="D16" s="82">
        <f>SUM(H16,J16,L16,P16,R16,T16,W16,Y16,AA16,AC16,AE16)</f>
        <v>163</v>
      </c>
      <c r="E16" s="83">
        <f>SUM(I16+K16+M16+Q16+S16+V16+X16+Z16+AB16+AD16+AF16)</f>
        <v>0.51553240740740747</v>
      </c>
      <c r="F16" s="84">
        <f t="shared" si="2"/>
        <v>7</v>
      </c>
      <c r="G16" s="85">
        <f t="shared" si="3"/>
        <v>0</v>
      </c>
      <c r="H16" s="90">
        <v>26</v>
      </c>
      <c r="I16" s="91">
        <v>2.0393518518518519E-2</v>
      </c>
      <c r="J16" s="103">
        <v>27</v>
      </c>
      <c r="K16" s="104">
        <v>0.30746527777777777</v>
      </c>
      <c r="L16" s="121">
        <v>28</v>
      </c>
      <c r="M16" s="122">
        <v>3.6319444444444439E-2</v>
      </c>
      <c r="N16" s="87">
        <v>25</v>
      </c>
      <c r="O16" s="86">
        <v>0.13890046296296296</v>
      </c>
      <c r="P16" s="121">
        <v>27</v>
      </c>
      <c r="Q16" s="122">
        <v>2.1250000000000002E-2</v>
      </c>
      <c r="R16" s="121">
        <v>26</v>
      </c>
      <c r="S16" s="122">
        <v>4.9131944444444443E-2</v>
      </c>
      <c r="T16" s="103">
        <v>29</v>
      </c>
      <c r="U16" s="103">
        <v>6</v>
      </c>
      <c r="V16" s="104">
        <v>8.0972222222222223E-2</v>
      </c>
      <c r="W16" s="81"/>
      <c r="X16" s="86"/>
      <c r="Y16" s="81"/>
      <c r="Z16" s="86"/>
      <c r="AA16" s="81"/>
      <c r="AB16" s="86"/>
      <c r="AC16" s="87"/>
      <c r="AD16" s="83"/>
      <c r="AE16" s="81"/>
      <c r="AF16" s="88"/>
    </row>
    <row r="17" spans="1:32" s="70" customFormat="1" ht="14.95" customHeight="1" x14ac:dyDescent="0.25">
      <c r="A17" s="35" t="s">
        <v>99</v>
      </c>
      <c r="B17" s="36" t="s">
        <v>9</v>
      </c>
      <c r="C17" s="34">
        <v>5</v>
      </c>
      <c r="D17" s="82">
        <f t="shared" ref="D17:D28" si="4">SUM(H17,J17,L17,N17,P17,R17,T17,W17,Y17,AA17,AC17,AE17)</f>
        <v>159</v>
      </c>
      <c r="E17" s="83">
        <f t="shared" ref="E17:E28" si="5">SUM(I17+K17+M17+O17+Q17+S17+V17+X17+Z17+AB17+AD17+AF17)</f>
        <v>0.52230324074074064</v>
      </c>
      <c r="F17" s="84">
        <f t="shared" si="2"/>
        <v>6</v>
      </c>
      <c r="G17" s="85">
        <f t="shared" si="3"/>
        <v>0</v>
      </c>
      <c r="H17" s="90">
        <v>26</v>
      </c>
      <c r="I17" s="91">
        <v>2.0393518518518519E-2</v>
      </c>
      <c r="J17" s="103">
        <v>26</v>
      </c>
      <c r="K17" s="104">
        <v>0.30863425925925925</v>
      </c>
      <c r="L17" s="121">
        <v>26</v>
      </c>
      <c r="M17" s="122">
        <v>3.78587962962963E-2</v>
      </c>
      <c r="N17" s="87"/>
      <c r="O17" s="89"/>
      <c r="P17" s="121">
        <v>27</v>
      </c>
      <c r="Q17" s="122">
        <v>2.1250000000000002E-2</v>
      </c>
      <c r="R17" s="121">
        <v>25</v>
      </c>
      <c r="S17" s="122">
        <v>5.319444444444444E-2</v>
      </c>
      <c r="T17" s="103">
        <v>29</v>
      </c>
      <c r="U17" s="103">
        <v>6</v>
      </c>
      <c r="V17" s="104">
        <v>8.0972222222222223E-2</v>
      </c>
      <c r="W17" s="81"/>
      <c r="X17" s="86"/>
      <c r="Y17" s="81"/>
      <c r="Z17" s="86"/>
      <c r="AA17" s="81"/>
      <c r="AB17" s="86"/>
      <c r="AC17" s="87"/>
      <c r="AD17" s="83"/>
      <c r="AE17" s="81"/>
      <c r="AF17" s="88"/>
    </row>
    <row r="18" spans="1:32" s="70" customFormat="1" ht="14.95" customHeight="1" x14ac:dyDescent="0.25">
      <c r="A18" s="35" t="s">
        <v>138</v>
      </c>
      <c r="B18" s="36" t="s">
        <v>9</v>
      </c>
      <c r="C18" s="34">
        <v>6</v>
      </c>
      <c r="D18" s="50">
        <f t="shared" si="4"/>
        <v>140</v>
      </c>
      <c r="E18" s="33">
        <f t="shared" si="5"/>
        <v>0.38668981481481479</v>
      </c>
      <c r="F18" s="84">
        <f t="shared" si="2"/>
        <v>6</v>
      </c>
      <c r="G18" s="68">
        <f t="shared" si="3"/>
        <v>0</v>
      </c>
      <c r="H18" s="90">
        <v>21</v>
      </c>
      <c r="I18" s="91">
        <v>2.6249999999999999E-2</v>
      </c>
      <c r="J18" s="32"/>
      <c r="K18" s="37"/>
      <c r="L18" s="123">
        <v>25</v>
      </c>
      <c r="M18" s="91">
        <v>4.6354166666666669E-2</v>
      </c>
      <c r="N18" s="105">
        <v>23</v>
      </c>
      <c r="O18" s="91">
        <v>0.19652777777777777</v>
      </c>
      <c r="P18" s="123">
        <v>25</v>
      </c>
      <c r="Q18" s="91">
        <v>2.5127314814814811E-2</v>
      </c>
      <c r="R18" s="121">
        <v>22</v>
      </c>
      <c r="S18" s="122">
        <v>6.1655092592592588E-2</v>
      </c>
      <c r="T18" s="103">
        <v>24</v>
      </c>
      <c r="U18" s="103">
        <v>2</v>
      </c>
      <c r="V18" s="104">
        <v>3.0775462962962966E-2</v>
      </c>
      <c r="W18" s="81"/>
      <c r="X18" s="86"/>
      <c r="Y18" s="81"/>
      <c r="Z18" s="86"/>
      <c r="AA18" s="81"/>
      <c r="AB18" s="86"/>
      <c r="AC18" s="87"/>
      <c r="AD18" s="83"/>
      <c r="AE18" s="81"/>
      <c r="AF18" s="88"/>
    </row>
    <row r="19" spans="1:32" s="70" customFormat="1" ht="14.95" customHeight="1" x14ac:dyDescent="0.25">
      <c r="A19" s="35" t="s">
        <v>97</v>
      </c>
      <c r="B19" s="36" t="s">
        <v>9</v>
      </c>
      <c r="C19" s="34">
        <v>7</v>
      </c>
      <c r="D19" s="82">
        <f t="shared" si="4"/>
        <v>137</v>
      </c>
      <c r="E19" s="83">
        <f t="shared" si="5"/>
        <v>0.45347222222222217</v>
      </c>
      <c r="F19" s="84">
        <f t="shared" si="2"/>
        <v>5</v>
      </c>
      <c r="G19" s="85">
        <f t="shared" si="3"/>
        <v>0</v>
      </c>
      <c r="H19" s="90">
        <v>27</v>
      </c>
      <c r="I19" s="91">
        <v>1.9560185185185184E-2</v>
      </c>
      <c r="J19" s="103">
        <v>28</v>
      </c>
      <c r="K19" s="104">
        <v>0.24924768518518517</v>
      </c>
      <c r="L19" s="81"/>
      <c r="M19" s="86"/>
      <c r="N19" s="103">
        <v>28</v>
      </c>
      <c r="O19" s="122">
        <v>0.11186342592592592</v>
      </c>
      <c r="P19" s="81"/>
      <c r="Q19" s="86"/>
      <c r="R19" s="121">
        <v>29</v>
      </c>
      <c r="S19" s="122">
        <v>4.4155092592592593E-2</v>
      </c>
      <c r="T19" s="123">
        <v>25</v>
      </c>
      <c r="U19" s="105">
        <v>2</v>
      </c>
      <c r="V19" s="119">
        <v>2.8645833333333332E-2</v>
      </c>
      <c r="W19" s="81"/>
      <c r="X19" s="86"/>
      <c r="Y19" s="81"/>
      <c r="Z19" s="86"/>
      <c r="AA19" s="81"/>
      <c r="AB19" s="86"/>
      <c r="AC19" s="87"/>
      <c r="AD19" s="83"/>
      <c r="AE19" s="81"/>
      <c r="AF19" s="88"/>
    </row>
    <row r="20" spans="1:32" s="70" customFormat="1" ht="14.95" customHeight="1" x14ac:dyDescent="0.25">
      <c r="A20" s="35" t="s">
        <v>58</v>
      </c>
      <c r="B20" s="36" t="s">
        <v>9</v>
      </c>
      <c r="C20" s="34">
        <v>8</v>
      </c>
      <c r="D20" s="82">
        <f t="shared" si="4"/>
        <v>135</v>
      </c>
      <c r="E20" s="83">
        <f t="shared" si="5"/>
        <v>0.40144675925925927</v>
      </c>
      <c r="F20" s="84">
        <f t="shared" si="2"/>
        <v>6</v>
      </c>
      <c r="G20" s="85">
        <f t="shared" si="3"/>
        <v>0</v>
      </c>
      <c r="H20" s="90">
        <v>19</v>
      </c>
      <c r="I20" s="91">
        <v>2.855324074074074E-2</v>
      </c>
      <c r="J20" s="87"/>
      <c r="K20" s="83"/>
      <c r="L20" s="121">
        <v>24</v>
      </c>
      <c r="M20" s="122">
        <v>5.0057870370370371E-2</v>
      </c>
      <c r="N20" s="103">
        <v>22</v>
      </c>
      <c r="O20" s="122">
        <v>0.20465277777777779</v>
      </c>
      <c r="P20" s="121">
        <v>24</v>
      </c>
      <c r="Q20" s="122">
        <v>2.5231481481481483E-2</v>
      </c>
      <c r="R20" s="123">
        <v>23</v>
      </c>
      <c r="S20" s="91">
        <v>6.1655092592592588E-2</v>
      </c>
      <c r="T20" s="103">
        <v>23</v>
      </c>
      <c r="U20" s="103">
        <v>2</v>
      </c>
      <c r="V20" s="104">
        <v>3.1296296296296301E-2</v>
      </c>
      <c r="W20" s="34"/>
      <c r="X20" s="37"/>
      <c r="Y20" s="34"/>
      <c r="Z20" s="37"/>
      <c r="AA20" s="34"/>
      <c r="AB20" s="37"/>
      <c r="AC20" s="32"/>
      <c r="AD20" s="37"/>
      <c r="AE20" s="34"/>
      <c r="AF20" s="40"/>
    </row>
    <row r="21" spans="1:32" s="70" customFormat="1" ht="14.95" customHeight="1" x14ac:dyDescent="0.25">
      <c r="A21" s="35" t="s">
        <v>73</v>
      </c>
      <c r="B21" s="36" t="s">
        <v>9</v>
      </c>
      <c r="C21" s="34">
        <v>9</v>
      </c>
      <c r="D21" s="82">
        <f t="shared" si="4"/>
        <v>134</v>
      </c>
      <c r="E21" s="83">
        <f t="shared" si="5"/>
        <v>0.19009259259259259</v>
      </c>
      <c r="F21" s="84">
        <f t="shared" si="2"/>
        <v>5</v>
      </c>
      <c r="G21" s="85">
        <f t="shared" si="3"/>
        <v>0</v>
      </c>
      <c r="H21" s="90">
        <v>27</v>
      </c>
      <c r="I21" s="91">
        <v>2.2754629629629628E-2</v>
      </c>
      <c r="J21" s="87"/>
      <c r="K21" s="83"/>
      <c r="L21" s="121">
        <v>28</v>
      </c>
      <c r="M21" s="122">
        <v>4.5555555555555551E-2</v>
      </c>
      <c r="N21" s="87"/>
      <c r="O21" s="86"/>
      <c r="P21" s="121">
        <v>30</v>
      </c>
      <c r="Q21" s="122">
        <v>2.2673611111111113E-2</v>
      </c>
      <c r="R21" s="121">
        <v>23</v>
      </c>
      <c r="S21" s="122">
        <v>5.7152777777777775E-2</v>
      </c>
      <c r="T21" s="103">
        <v>26</v>
      </c>
      <c r="U21" s="103">
        <v>3</v>
      </c>
      <c r="V21" s="104">
        <v>4.1956018518518517E-2</v>
      </c>
      <c r="W21" s="81"/>
      <c r="X21" s="86"/>
      <c r="Y21" s="81"/>
      <c r="Z21" s="86"/>
      <c r="AA21" s="81"/>
      <c r="AB21" s="86"/>
      <c r="AC21" s="87"/>
      <c r="AD21" s="83"/>
      <c r="AE21" s="81"/>
      <c r="AF21" s="88"/>
    </row>
    <row r="22" spans="1:32" s="70" customFormat="1" ht="14.95" customHeight="1" x14ac:dyDescent="0.25">
      <c r="A22" s="35" t="s">
        <v>98</v>
      </c>
      <c r="B22" s="36" t="s">
        <v>9</v>
      </c>
      <c r="C22" s="34">
        <v>10</v>
      </c>
      <c r="D22" s="82">
        <f t="shared" si="4"/>
        <v>82</v>
      </c>
      <c r="E22" s="83">
        <f t="shared" si="5"/>
        <v>0.19682870370370373</v>
      </c>
      <c r="F22" s="84">
        <f t="shared" si="2"/>
        <v>3</v>
      </c>
      <c r="G22" s="85">
        <f t="shared" si="3"/>
        <v>0</v>
      </c>
      <c r="H22" s="90">
        <v>28</v>
      </c>
      <c r="I22" s="91">
        <v>1.9270833333333334E-2</v>
      </c>
      <c r="J22" s="87"/>
      <c r="K22" s="83"/>
      <c r="L22" s="81"/>
      <c r="M22" s="86"/>
      <c r="N22" s="103">
        <v>26</v>
      </c>
      <c r="O22" s="122">
        <v>0.13186342592592593</v>
      </c>
      <c r="P22" s="81"/>
      <c r="Q22" s="86"/>
      <c r="R22" s="123">
        <v>28</v>
      </c>
      <c r="S22" s="91">
        <v>4.5694444444444447E-2</v>
      </c>
      <c r="T22" s="87"/>
      <c r="U22" s="87"/>
      <c r="V22" s="83"/>
      <c r="W22" s="81"/>
      <c r="X22" s="86"/>
      <c r="Y22" s="81"/>
      <c r="Z22" s="86"/>
      <c r="AA22" s="81"/>
      <c r="AB22" s="86"/>
      <c r="AC22" s="87"/>
      <c r="AD22" s="83"/>
      <c r="AE22" s="81"/>
      <c r="AF22" s="88"/>
    </row>
    <row r="23" spans="1:32" s="70" customFormat="1" ht="14.95" customHeight="1" x14ac:dyDescent="0.25">
      <c r="A23" s="35" t="s">
        <v>146</v>
      </c>
      <c r="B23" s="36" t="s">
        <v>9</v>
      </c>
      <c r="C23" s="34">
        <v>11</v>
      </c>
      <c r="D23" s="50">
        <f t="shared" si="4"/>
        <v>48</v>
      </c>
      <c r="E23" s="33">
        <f t="shared" si="5"/>
        <v>0.20148148148148148</v>
      </c>
      <c r="F23" s="84">
        <f t="shared" si="2"/>
        <v>2</v>
      </c>
      <c r="G23" s="68">
        <f t="shared" si="3"/>
        <v>0</v>
      </c>
      <c r="H23" s="60"/>
      <c r="I23" s="37"/>
      <c r="J23" s="32"/>
      <c r="K23" s="37"/>
      <c r="L23" s="34"/>
      <c r="M23" s="37"/>
      <c r="N23" s="105">
        <v>24</v>
      </c>
      <c r="O23" s="91">
        <v>0.14386574074074074</v>
      </c>
      <c r="P23" s="81"/>
      <c r="Q23" s="86"/>
      <c r="R23" s="121">
        <v>24</v>
      </c>
      <c r="S23" s="122">
        <v>5.7615740740740738E-2</v>
      </c>
      <c r="T23" s="87"/>
      <c r="U23" s="87"/>
      <c r="V23" s="83"/>
      <c r="W23" s="81"/>
      <c r="X23" s="86"/>
      <c r="Y23" s="81"/>
      <c r="Z23" s="86"/>
      <c r="AA23" s="81"/>
      <c r="AB23" s="86"/>
      <c r="AC23" s="87"/>
      <c r="AD23" s="83"/>
      <c r="AE23" s="81"/>
      <c r="AF23" s="88"/>
    </row>
    <row r="24" spans="1:32" s="70" customFormat="1" ht="14.95" customHeight="1" x14ac:dyDescent="0.25">
      <c r="A24" s="35" t="s">
        <v>124</v>
      </c>
      <c r="B24" s="36" t="s">
        <v>9</v>
      </c>
      <c r="C24" s="34">
        <v>12</v>
      </c>
      <c r="D24" s="82">
        <f t="shared" si="4"/>
        <v>30</v>
      </c>
      <c r="E24" s="83">
        <f t="shared" si="5"/>
        <v>0.2341550925925926</v>
      </c>
      <c r="F24" s="84">
        <f t="shared" si="2"/>
        <v>1</v>
      </c>
      <c r="G24" s="85">
        <f t="shared" si="3"/>
        <v>0</v>
      </c>
      <c r="H24" s="60"/>
      <c r="I24" s="37"/>
      <c r="J24" s="103">
        <v>30</v>
      </c>
      <c r="K24" s="104">
        <v>0.2341550925925926</v>
      </c>
      <c r="L24" s="81"/>
      <c r="M24" s="86"/>
      <c r="N24" s="87"/>
      <c r="O24" s="86"/>
      <c r="P24" s="81"/>
      <c r="Q24" s="86"/>
      <c r="R24" s="81"/>
      <c r="S24" s="86"/>
      <c r="T24" s="34"/>
      <c r="U24" s="32"/>
      <c r="V24" s="33"/>
      <c r="W24" s="34"/>
      <c r="X24" s="37"/>
      <c r="Y24" s="34"/>
      <c r="Z24" s="37"/>
      <c r="AA24" s="34"/>
      <c r="AB24" s="37"/>
      <c r="AC24" s="32"/>
      <c r="AD24" s="37"/>
      <c r="AE24" s="34"/>
      <c r="AF24" s="40"/>
    </row>
    <row r="25" spans="1:32" s="70" customFormat="1" ht="14.95" customHeight="1" x14ac:dyDescent="0.25">
      <c r="A25" s="35" t="s">
        <v>80</v>
      </c>
      <c r="B25" s="36" t="s">
        <v>9</v>
      </c>
      <c r="C25" s="34">
        <v>13</v>
      </c>
      <c r="D25" s="82">
        <f t="shared" si="4"/>
        <v>24</v>
      </c>
      <c r="E25" s="83">
        <f t="shared" si="5"/>
        <v>2.2372685185185186E-2</v>
      </c>
      <c r="F25" s="84">
        <f t="shared" si="2"/>
        <v>1</v>
      </c>
      <c r="G25" s="85">
        <f t="shared" si="3"/>
        <v>0</v>
      </c>
      <c r="H25" s="90">
        <v>24</v>
      </c>
      <c r="I25" s="91">
        <v>2.2372685185185186E-2</v>
      </c>
      <c r="J25" s="87"/>
      <c r="K25" s="83"/>
      <c r="L25" s="81"/>
      <c r="M25" s="86"/>
      <c r="N25" s="87"/>
      <c r="O25" s="86"/>
      <c r="P25" s="34"/>
      <c r="Q25" s="37"/>
      <c r="R25" s="34"/>
      <c r="S25" s="37"/>
      <c r="T25" s="87"/>
      <c r="U25" s="87"/>
      <c r="V25" s="83"/>
      <c r="W25" s="81"/>
      <c r="X25" s="86"/>
      <c r="Y25" s="81"/>
      <c r="Z25" s="86"/>
      <c r="AA25" s="81"/>
      <c r="AB25" s="86"/>
      <c r="AC25" s="87"/>
      <c r="AD25" s="83"/>
      <c r="AE25" s="81"/>
      <c r="AF25" s="88"/>
    </row>
    <row r="26" spans="1:32" s="70" customFormat="1" ht="14.95" customHeight="1" x14ac:dyDescent="0.25">
      <c r="A26" s="35" t="s">
        <v>87</v>
      </c>
      <c r="B26" s="36" t="s">
        <v>9</v>
      </c>
      <c r="C26" s="34">
        <v>14</v>
      </c>
      <c r="D26" s="82">
        <f t="shared" si="4"/>
        <v>23</v>
      </c>
      <c r="E26" s="83">
        <f t="shared" si="5"/>
        <v>2.480324074074074E-2</v>
      </c>
      <c r="F26" s="84">
        <f t="shared" si="2"/>
        <v>1</v>
      </c>
      <c r="G26" s="85">
        <f t="shared" si="3"/>
        <v>0</v>
      </c>
      <c r="H26" s="90">
        <v>23</v>
      </c>
      <c r="I26" s="91">
        <v>2.480324074074074E-2</v>
      </c>
      <c r="J26" s="87"/>
      <c r="K26" s="83"/>
      <c r="L26" s="81"/>
      <c r="M26" s="86"/>
      <c r="N26" s="87"/>
      <c r="O26" s="86"/>
      <c r="P26" s="81"/>
      <c r="Q26" s="86"/>
      <c r="R26" s="81"/>
      <c r="S26" s="86"/>
      <c r="T26" s="87"/>
      <c r="U26" s="87"/>
      <c r="V26" s="83"/>
      <c r="W26" s="81"/>
      <c r="X26" s="86"/>
      <c r="Y26" s="81"/>
      <c r="Z26" s="86"/>
      <c r="AA26" s="81"/>
      <c r="AB26" s="86"/>
      <c r="AC26" s="87"/>
      <c r="AD26" s="83"/>
      <c r="AE26" s="81"/>
      <c r="AF26" s="88"/>
    </row>
    <row r="27" spans="1:32" s="70" customFormat="1" ht="14.95" customHeight="1" x14ac:dyDescent="0.25">
      <c r="A27" s="35" t="s">
        <v>110</v>
      </c>
      <c r="B27" s="36" t="s">
        <v>9</v>
      </c>
      <c r="C27" s="34">
        <v>15</v>
      </c>
      <c r="D27" s="82">
        <f t="shared" si="4"/>
        <v>20</v>
      </c>
      <c r="E27" s="83">
        <f t="shared" si="5"/>
        <v>2.6331018518518517E-2</v>
      </c>
      <c r="F27" s="84">
        <f t="shared" si="2"/>
        <v>1</v>
      </c>
      <c r="G27" s="85">
        <f t="shared" si="3"/>
        <v>0</v>
      </c>
      <c r="H27" s="90">
        <v>20</v>
      </c>
      <c r="I27" s="91">
        <v>2.6331018518518517E-2</v>
      </c>
      <c r="J27" s="87"/>
      <c r="K27" s="83"/>
      <c r="L27" s="81"/>
      <c r="M27" s="86"/>
      <c r="N27" s="87"/>
      <c r="O27" s="86"/>
      <c r="P27" s="81"/>
      <c r="Q27" s="86"/>
      <c r="R27" s="81"/>
      <c r="S27" s="86"/>
      <c r="T27" s="87"/>
      <c r="U27" s="87"/>
      <c r="V27" s="83"/>
      <c r="W27" s="81"/>
      <c r="X27" s="86"/>
      <c r="Y27" s="81"/>
      <c r="Z27" s="86"/>
      <c r="AA27" s="81"/>
      <c r="AB27" s="86"/>
      <c r="AC27" s="87"/>
      <c r="AD27" s="83"/>
      <c r="AE27" s="81"/>
      <c r="AF27" s="88"/>
    </row>
    <row r="28" spans="1:32" s="70" customFormat="1" ht="14.95" customHeight="1" x14ac:dyDescent="0.25">
      <c r="A28" s="35" t="s">
        <v>116</v>
      </c>
      <c r="B28" s="36" t="s">
        <v>9</v>
      </c>
      <c r="C28" s="34">
        <v>16</v>
      </c>
      <c r="D28" s="82">
        <f t="shared" si="4"/>
        <v>18</v>
      </c>
      <c r="E28" s="83">
        <f t="shared" si="5"/>
        <v>2.9664351851851855E-2</v>
      </c>
      <c r="F28" s="84">
        <f t="shared" si="2"/>
        <v>1</v>
      </c>
      <c r="G28" s="85">
        <f t="shared" si="3"/>
        <v>0</v>
      </c>
      <c r="H28" s="90">
        <v>18</v>
      </c>
      <c r="I28" s="91">
        <v>2.9664351851851855E-2</v>
      </c>
      <c r="J28" s="87"/>
      <c r="K28" s="83"/>
      <c r="L28" s="81"/>
      <c r="M28" s="86"/>
      <c r="N28" s="87"/>
      <c r="O28" s="86"/>
      <c r="P28" s="81"/>
      <c r="Q28" s="86"/>
      <c r="R28" s="81"/>
      <c r="S28" s="86"/>
      <c r="T28" s="87"/>
      <c r="U28" s="87"/>
      <c r="V28" s="83"/>
      <c r="W28" s="81"/>
      <c r="X28" s="86"/>
      <c r="Y28" s="81"/>
      <c r="Z28" s="86"/>
      <c r="AA28" s="81"/>
      <c r="AB28" s="86"/>
      <c r="AC28" s="87"/>
      <c r="AD28" s="83"/>
      <c r="AE28" s="81"/>
      <c r="AF28" s="88"/>
    </row>
    <row r="29" spans="1:32" s="70" customFormat="1" ht="14.95" customHeight="1" x14ac:dyDescent="0.25">
      <c r="A29" s="35" t="s">
        <v>77</v>
      </c>
      <c r="B29" s="36" t="s">
        <v>10</v>
      </c>
      <c r="C29" s="34">
        <v>1</v>
      </c>
      <c r="D29" s="82">
        <f>SUM(H29,J29,L29,N29,P29,T29,W29,Y29,AA29,AC29,AE29)</f>
        <v>179</v>
      </c>
      <c r="E29" s="83">
        <f>SUM(I29+K29+M29+O29+Q29+V29+X29+Z29+AB29+AD29+AF29)</f>
        <v>0.61401620370370369</v>
      </c>
      <c r="F29" s="84">
        <f t="shared" si="2"/>
        <v>7</v>
      </c>
      <c r="G29" s="85">
        <f t="shared" si="3"/>
        <v>0</v>
      </c>
      <c r="H29" s="90">
        <v>29</v>
      </c>
      <c r="I29" s="91">
        <v>2.0358796296296295E-2</v>
      </c>
      <c r="J29" s="103">
        <v>30</v>
      </c>
      <c r="K29" s="104">
        <v>0.24145833333333333</v>
      </c>
      <c r="L29" s="121">
        <v>30</v>
      </c>
      <c r="M29" s="122">
        <v>3.6493055555555549E-2</v>
      </c>
      <c r="N29" s="103">
        <v>30</v>
      </c>
      <c r="O29" s="122">
        <v>0.10258101851851852</v>
      </c>
      <c r="P29" s="121">
        <v>30</v>
      </c>
      <c r="Q29" s="122">
        <v>1.7280092592592593E-2</v>
      </c>
      <c r="R29" s="81">
        <v>28</v>
      </c>
      <c r="S29" s="86">
        <v>5.1041666666666673E-2</v>
      </c>
      <c r="T29" s="103">
        <v>30</v>
      </c>
      <c r="U29" s="103">
        <v>12</v>
      </c>
      <c r="V29" s="104">
        <v>0.19584490740740743</v>
      </c>
      <c r="W29" s="81"/>
      <c r="X29" s="86"/>
      <c r="Y29" s="81"/>
      <c r="Z29" s="86"/>
      <c r="AA29" s="81"/>
      <c r="AB29" s="86"/>
      <c r="AC29" s="87"/>
      <c r="AD29" s="83"/>
      <c r="AE29" s="81"/>
      <c r="AF29" s="88"/>
    </row>
    <row r="30" spans="1:32" s="70" customFormat="1" ht="14.95" customHeight="1" x14ac:dyDescent="0.25">
      <c r="A30" s="35" t="s">
        <v>125</v>
      </c>
      <c r="B30" s="36" t="s">
        <v>10</v>
      </c>
      <c r="C30" s="34">
        <v>2</v>
      </c>
      <c r="D30" s="82">
        <f>SUM(J30,L30,N30,P30,R30,T30,W30,Y30,AA30,AC30,AE30)</f>
        <v>173</v>
      </c>
      <c r="E30" s="83">
        <f>SUM(K30+M30+O30+Q30+S30+V30+X30+Z30+AB30+AD30+AF30)</f>
        <v>0.53576388888888882</v>
      </c>
      <c r="F30" s="84">
        <f t="shared" si="2"/>
        <v>7</v>
      </c>
      <c r="G30" s="85">
        <f t="shared" si="3"/>
        <v>0</v>
      </c>
      <c r="H30" s="60">
        <v>26</v>
      </c>
      <c r="I30" s="37">
        <v>2.3877314814814813E-2</v>
      </c>
      <c r="J30" s="103">
        <v>29</v>
      </c>
      <c r="K30" s="104">
        <v>0.24386574074074074</v>
      </c>
      <c r="L30" s="121">
        <v>28</v>
      </c>
      <c r="M30" s="122">
        <v>3.7986111111111116E-2</v>
      </c>
      <c r="N30" s="103">
        <v>29</v>
      </c>
      <c r="O30" s="122">
        <v>0.11344907407407408</v>
      </c>
      <c r="P30" s="121">
        <v>29</v>
      </c>
      <c r="Q30" s="122">
        <v>1.7951388888888888E-2</v>
      </c>
      <c r="R30" s="121">
        <v>30</v>
      </c>
      <c r="S30" s="122">
        <v>4.5567129629629631E-2</v>
      </c>
      <c r="T30" s="103">
        <v>28</v>
      </c>
      <c r="U30" s="103">
        <v>6</v>
      </c>
      <c r="V30" s="104">
        <v>7.694444444444444E-2</v>
      </c>
      <c r="W30" s="81"/>
      <c r="X30" s="86"/>
      <c r="Y30" s="81"/>
      <c r="Z30" s="86"/>
      <c r="AA30" s="81"/>
      <c r="AB30" s="86"/>
      <c r="AC30" s="87"/>
      <c r="AD30" s="83"/>
      <c r="AE30" s="81"/>
      <c r="AF30" s="88"/>
    </row>
    <row r="31" spans="1:32" s="70" customFormat="1" ht="14.95" customHeight="1" x14ac:dyDescent="0.25">
      <c r="A31" s="35" t="s">
        <v>64</v>
      </c>
      <c r="B31" s="36" t="s">
        <v>10</v>
      </c>
      <c r="C31" s="34">
        <v>3</v>
      </c>
      <c r="D31" s="82">
        <f>SUM(H31,J31,N31,P31,R31,T31,W31,Y31,AA31,AC31,AE31)</f>
        <v>166</v>
      </c>
      <c r="E31" s="83">
        <f>SUM(I31+K31+O31+Q31+S31+V31+X31+Z31+AB31+AD31+AF31)</f>
        <v>0.68932870370370369</v>
      </c>
      <c r="F31" s="84">
        <f t="shared" si="2"/>
        <v>7</v>
      </c>
      <c r="G31" s="85">
        <f t="shared" si="3"/>
        <v>0</v>
      </c>
      <c r="H31" s="90">
        <v>27</v>
      </c>
      <c r="I31" s="91">
        <v>2.1770833333333336E-2</v>
      </c>
      <c r="J31" s="103">
        <v>28</v>
      </c>
      <c r="K31" s="104">
        <v>0.30863425925925925</v>
      </c>
      <c r="L31" s="81">
        <v>26</v>
      </c>
      <c r="M31" s="86">
        <v>3.8981481481481485E-2</v>
      </c>
      <c r="N31" s="103">
        <v>28</v>
      </c>
      <c r="O31" s="122">
        <v>0.1408449074074074</v>
      </c>
      <c r="P31" s="121">
        <v>27</v>
      </c>
      <c r="Q31" s="122">
        <v>1.9166666666666669E-2</v>
      </c>
      <c r="R31" s="121">
        <v>27</v>
      </c>
      <c r="S31" s="122">
        <v>5.3425925925925925E-2</v>
      </c>
      <c r="T31" s="103">
        <v>29</v>
      </c>
      <c r="U31" s="103">
        <v>8</v>
      </c>
      <c r="V31" s="104">
        <v>0.14548611111111112</v>
      </c>
      <c r="W31" s="81"/>
      <c r="X31" s="86"/>
      <c r="Y31" s="81"/>
      <c r="Z31" s="86"/>
      <c r="AA31" s="81"/>
      <c r="AB31" s="86"/>
      <c r="AC31" s="87"/>
      <c r="AD31" s="83"/>
      <c r="AE31" s="81"/>
      <c r="AF31" s="88"/>
    </row>
    <row r="32" spans="1:32" s="70" customFormat="1" ht="14.95" customHeight="1" x14ac:dyDescent="0.25">
      <c r="A32" s="35" t="s">
        <v>65</v>
      </c>
      <c r="B32" s="36" t="s">
        <v>10</v>
      </c>
      <c r="C32" s="34">
        <v>4</v>
      </c>
      <c r="D32" s="82">
        <f>SUM(H32,J32,L32,N32,P32,R32,T32,W32,Y32,AA32,AC32,AE32)</f>
        <v>137</v>
      </c>
      <c r="E32" s="83">
        <f>SUM(I32+K32+M32+O32+Q32+S32+V32+X32+Z32+AB32+AD32+AF32)</f>
        <v>0.18009259259259261</v>
      </c>
      <c r="F32" s="84">
        <f t="shared" si="2"/>
        <v>5</v>
      </c>
      <c r="G32" s="85">
        <f t="shared" si="3"/>
        <v>0</v>
      </c>
      <c r="H32" s="90">
        <v>28</v>
      </c>
      <c r="I32" s="91">
        <v>2.1168981481481483E-2</v>
      </c>
      <c r="J32" s="87"/>
      <c r="K32" s="83"/>
      <c r="L32" s="121">
        <v>27</v>
      </c>
      <c r="M32" s="122">
        <v>3.8043981481481477E-2</v>
      </c>
      <c r="N32" s="87"/>
      <c r="O32" s="86"/>
      <c r="P32" s="121">
        <v>28</v>
      </c>
      <c r="Q32" s="122">
        <v>1.7997685185185186E-2</v>
      </c>
      <c r="R32" s="121">
        <v>27</v>
      </c>
      <c r="S32" s="122">
        <v>5.3425925925925925E-2</v>
      </c>
      <c r="T32" s="103">
        <v>27</v>
      </c>
      <c r="U32" s="103">
        <v>3</v>
      </c>
      <c r="V32" s="104">
        <v>4.9456018518518517E-2</v>
      </c>
      <c r="W32" s="81"/>
      <c r="X32" s="86"/>
      <c r="Y32" s="81"/>
      <c r="Z32" s="86"/>
      <c r="AA32" s="81"/>
      <c r="AB32" s="86"/>
      <c r="AC32" s="87"/>
      <c r="AD32" s="83"/>
      <c r="AE32" s="81"/>
      <c r="AF32" s="88"/>
    </row>
    <row r="33" spans="1:32" s="70" customFormat="1" ht="14.95" customHeight="1" x14ac:dyDescent="0.25">
      <c r="A33" s="35" t="s">
        <v>143</v>
      </c>
      <c r="B33" s="36" t="s">
        <v>10</v>
      </c>
      <c r="C33" s="34">
        <v>5</v>
      </c>
      <c r="D33" s="50">
        <f>SUM(H33,J33,L33,N33,P33,R33,T33,W33,Y33,AA33,AC33,AE33)</f>
        <v>58</v>
      </c>
      <c r="E33" s="33">
        <f>SUM(I33+K33+M33+O33+Q33+S33+V33+X33+Z33+AB33+AD33+AF33)</f>
        <v>8.4722222222222227E-2</v>
      </c>
      <c r="F33" s="84">
        <f t="shared" si="2"/>
        <v>2</v>
      </c>
      <c r="G33" s="68">
        <f t="shared" si="3"/>
        <v>0</v>
      </c>
      <c r="H33" s="60"/>
      <c r="I33" s="37"/>
      <c r="J33" s="32"/>
      <c r="K33" s="37"/>
      <c r="L33" s="123">
        <v>29</v>
      </c>
      <c r="M33" s="91">
        <v>3.7499999999999999E-2</v>
      </c>
      <c r="N33" s="32"/>
      <c r="O33" s="37"/>
      <c r="P33" s="34"/>
      <c r="Q33" s="37"/>
      <c r="R33" s="123">
        <v>29</v>
      </c>
      <c r="S33" s="91">
        <v>4.7222222222222221E-2</v>
      </c>
      <c r="T33" s="87"/>
      <c r="U33" s="87"/>
      <c r="V33" s="83"/>
      <c r="W33" s="81"/>
      <c r="X33" s="86"/>
      <c r="Y33" s="81"/>
      <c r="Z33" s="86"/>
      <c r="AA33" s="81"/>
      <c r="AB33" s="86"/>
      <c r="AC33" s="87"/>
      <c r="AD33" s="83"/>
      <c r="AE33" s="81"/>
      <c r="AF33" s="88"/>
    </row>
    <row r="34" spans="1:32" s="70" customFormat="1" ht="14.95" customHeight="1" x14ac:dyDescent="0.25">
      <c r="A34" s="35" t="s">
        <v>56</v>
      </c>
      <c r="B34" s="36" t="s">
        <v>10</v>
      </c>
      <c r="C34" s="34">
        <v>5</v>
      </c>
      <c r="D34" s="82">
        <f>SUM(H34,J34,L34,N34,P34,R34,T34,W34,Y34,AA34,AC34,AE34)</f>
        <v>58</v>
      </c>
      <c r="E34" s="83">
        <f>SUM(I34+K34+M34+O34+Q34+S34+V34+X34+Z34+AB34+AD34+AF34)</f>
        <v>0.32884259259259258</v>
      </c>
      <c r="F34" s="84">
        <f t="shared" si="2"/>
        <v>2</v>
      </c>
      <c r="G34" s="85">
        <f t="shared" si="3"/>
        <v>0</v>
      </c>
      <c r="H34" s="90">
        <v>30</v>
      </c>
      <c r="I34" s="91">
        <v>2.0208333333333335E-2</v>
      </c>
      <c r="J34" s="103">
        <v>28</v>
      </c>
      <c r="K34" s="104">
        <v>0.30863425925925925</v>
      </c>
      <c r="L34" s="81"/>
      <c r="M34" s="86"/>
      <c r="N34" s="87"/>
      <c r="O34" s="86"/>
      <c r="P34" s="81"/>
      <c r="Q34" s="86"/>
      <c r="R34" s="81"/>
      <c r="S34" s="86"/>
      <c r="T34" s="34"/>
      <c r="U34" s="32"/>
      <c r="V34" s="33"/>
      <c r="W34" s="34"/>
      <c r="X34" s="37"/>
      <c r="Y34" s="34"/>
      <c r="Z34" s="37"/>
      <c r="AA34" s="34"/>
      <c r="AB34" s="37"/>
      <c r="AC34" s="32"/>
      <c r="AD34" s="37"/>
      <c r="AE34" s="34"/>
      <c r="AF34" s="40"/>
    </row>
    <row r="35" spans="1:32" s="70" customFormat="1" ht="14.95" customHeight="1" x14ac:dyDescent="0.25">
      <c r="A35" s="35" t="s">
        <v>63</v>
      </c>
      <c r="B35" s="36" t="s">
        <v>10</v>
      </c>
      <c r="C35" s="34">
        <v>7</v>
      </c>
      <c r="D35" s="82">
        <f>SUM(H35,J35,L35,N35,P35,R35,T35,W35,Y35,AA35,AC35,AE35)</f>
        <v>25</v>
      </c>
      <c r="E35" s="83">
        <f>SUM(I35+K35+M35+O35+Q35+S35+V35+X35+Z35+AB35+AD35+AF35)</f>
        <v>2.4641203703703703E-2</v>
      </c>
      <c r="F35" s="84">
        <f t="shared" si="2"/>
        <v>1</v>
      </c>
      <c r="G35" s="85">
        <f t="shared" si="3"/>
        <v>0</v>
      </c>
      <c r="H35" s="90">
        <v>25</v>
      </c>
      <c r="I35" s="91">
        <v>2.4641203703703703E-2</v>
      </c>
      <c r="J35" s="87"/>
      <c r="K35" s="83"/>
      <c r="L35" s="81"/>
      <c r="M35" s="86"/>
      <c r="N35" s="87"/>
      <c r="O35" s="86"/>
      <c r="P35" s="81"/>
      <c r="Q35" s="86"/>
      <c r="R35" s="81"/>
      <c r="S35" s="86"/>
      <c r="T35" s="87"/>
      <c r="U35" s="87"/>
      <c r="V35" s="83"/>
      <c r="W35" s="81"/>
      <c r="X35" s="86"/>
      <c r="Y35" s="81"/>
      <c r="Z35" s="86"/>
      <c r="AA35" s="81"/>
      <c r="AB35" s="86"/>
      <c r="AC35" s="87"/>
      <c r="AD35" s="83"/>
      <c r="AE35" s="81"/>
      <c r="AF35" s="88"/>
    </row>
    <row r="36" spans="1:32" s="70" customFormat="1" ht="14.95" customHeight="1" x14ac:dyDescent="0.25">
      <c r="A36" s="35" t="s">
        <v>60</v>
      </c>
      <c r="B36" s="36" t="s">
        <v>11</v>
      </c>
      <c r="C36" s="34">
        <v>1</v>
      </c>
      <c r="D36" s="82">
        <f>SUM(H36,J36,L36,N36,P36,R36,T36,W36,Y36,AA36,AC36,AE36)</f>
        <v>180</v>
      </c>
      <c r="E36" s="83">
        <f>SUM(I36+K36+M36+O36+Q36+S36+V36+X36+Z36+AB36+AD36+AF36)</f>
        <v>0.29840277777777774</v>
      </c>
      <c r="F36" s="84">
        <f t="shared" ref="F36:F67" si="6">COUNT(H36,J36,L36,N36,P36,R36,T36,W36,Y36,AA36)</f>
        <v>6</v>
      </c>
      <c r="G36" s="85">
        <f t="shared" ref="G36:G67" si="7">COUNT(AC36, AE36)</f>
        <v>0</v>
      </c>
      <c r="H36" s="90">
        <v>30</v>
      </c>
      <c r="I36" s="91">
        <v>2.2615740740740742E-2</v>
      </c>
      <c r="J36" s="87"/>
      <c r="K36" s="83"/>
      <c r="L36" s="123">
        <v>30</v>
      </c>
      <c r="M36" s="91">
        <v>4.2951388888888886E-2</v>
      </c>
      <c r="N36" s="105">
        <v>30</v>
      </c>
      <c r="O36" s="91">
        <v>0.13813657407407406</v>
      </c>
      <c r="P36" s="123">
        <v>30</v>
      </c>
      <c r="Q36" s="91">
        <v>2.071759259259259E-2</v>
      </c>
      <c r="R36" s="123">
        <v>30</v>
      </c>
      <c r="S36" s="91">
        <v>5.3425925925925925E-2</v>
      </c>
      <c r="T36" s="123">
        <v>30</v>
      </c>
      <c r="U36" s="105">
        <v>1</v>
      </c>
      <c r="V36" s="119">
        <v>2.0555555555555556E-2</v>
      </c>
      <c r="W36" s="34"/>
      <c r="X36" s="37"/>
      <c r="Y36" s="34"/>
      <c r="Z36" s="37"/>
      <c r="AA36" s="34"/>
      <c r="AB36" s="37"/>
      <c r="AC36" s="32"/>
      <c r="AD36" s="37"/>
      <c r="AE36" s="34"/>
      <c r="AF36" s="40"/>
    </row>
    <row r="37" spans="1:32" s="70" customFormat="1" ht="14.95" customHeight="1" x14ac:dyDescent="0.25">
      <c r="A37" s="35" t="s">
        <v>72</v>
      </c>
      <c r="B37" s="36" t="s">
        <v>20</v>
      </c>
      <c r="C37" s="34">
        <v>1</v>
      </c>
      <c r="D37" s="50">
        <f>SUM(J37,L37,N37,P37,R37,T37,W37,Y37,AA37,AC37,AE37)</f>
        <v>170</v>
      </c>
      <c r="E37" s="33">
        <f>SUM(K37+M37+O37+Q37+S37+V37+X37+Z37+AB37+AD37+AF37)</f>
        <v>0.45833333333333331</v>
      </c>
      <c r="F37" s="84">
        <f t="shared" si="6"/>
        <v>7</v>
      </c>
      <c r="G37" s="68">
        <f t="shared" si="7"/>
        <v>0</v>
      </c>
      <c r="H37" s="60">
        <v>25</v>
      </c>
      <c r="I37" s="37">
        <v>1.7905092592592594E-2</v>
      </c>
      <c r="J37" s="105">
        <v>26</v>
      </c>
      <c r="K37" s="91">
        <v>0.24141203703703704</v>
      </c>
      <c r="L37" s="123">
        <v>28</v>
      </c>
      <c r="M37" s="91">
        <v>2.9166666666666664E-2</v>
      </c>
      <c r="N37" s="105">
        <v>29</v>
      </c>
      <c r="O37" s="91">
        <v>9.0671296296296292E-2</v>
      </c>
      <c r="P37" s="123">
        <v>29</v>
      </c>
      <c r="Q37" s="91">
        <v>1.2812499999999999E-2</v>
      </c>
      <c r="R37" s="123">
        <v>30</v>
      </c>
      <c r="S37" s="91">
        <v>4.1030092592592597E-2</v>
      </c>
      <c r="T37" s="123">
        <v>28</v>
      </c>
      <c r="U37" s="105">
        <v>4</v>
      </c>
      <c r="V37" s="119">
        <v>4.3240740740740739E-2</v>
      </c>
      <c r="W37" s="34"/>
      <c r="X37" s="37"/>
      <c r="Y37" s="34"/>
      <c r="Z37" s="37"/>
      <c r="AA37" s="34"/>
      <c r="AB37" s="37"/>
      <c r="AC37" s="32"/>
      <c r="AD37" s="37"/>
      <c r="AE37" s="34"/>
      <c r="AF37" s="40"/>
    </row>
    <row r="38" spans="1:32" s="70" customFormat="1" ht="14.95" customHeight="1" x14ac:dyDescent="0.25">
      <c r="A38" s="35" t="s">
        <v>84</v>
      </c>
      <c r="B38" s="36" t="s">
        <v>20</v>
      </c>
      <c r="C38" s="34">
        <v>2</v>
      </c>
      <c r="D38" s="50">
        <f t="shared" ref="D38:D48" si="8">SUM(H38,J38,L38,N38,P38,R38,T38,W38,Y38,AA38,AC38,AE38)</f>
        <v>119</v>
      </c>
      <c r="E38" s="33">
        <f t="shared" ref="E38:E48" si="9">SUM(I38+K38+M38+O38+Q38+S38+V38+X38+Z38+AB38+AD38+AF38)</f>
        <v>0.23719907407407409</v>
      </c>
      <c r="F38" s="84">
        <f t="shared" si="6"/>
        <v>4</v>
      </c>
      <c r="G38" s="68">
        <f t="shared" si="7"/>
        <v>0</v>
      </c>
      <c r="H38" s="90">
        <v>29</v>
      </c>
      <c r="I38" s="91">
        <v>1.3807870370370371E-2</v>
      </c>
      <c r="J38" s="105">
        <v>30</v>
      </c>
      <c r="K38" s="91">
        <v>0.13689814814814816</v>
      </c>
      <c r="L38" s="34"/>
      <c r="M38" s="37"/>
      <c r="N38" s="105">
        <v>30</v>
      </c>
      <c r="O38" s="91">
        <v>7.4467592592592599E-2</v>
      </c>
      <c r="P38" s="123">
        <v>30</v>
      </c>
      <c r="Q38" s="91">
        <v>1.2025462962962962E-2</v>
      </c>
      <c r="R38" s="34"/>
      <c r="S38" s="37"/>
      <c r="T38" s="34"/>
      <c r="U38" s="32"/>
      <c r="V38" s="33"/>
      <c r="W38" s="34"/>
      <c r="X38" s="37"/>
      <c r="Y38" s="34"/>
      <c r="Z38" s="37"/>
      <c r="AA38" s="34"/>
      <c r="AB38" s="37"/>
      <c r="AC38" s="32"/>
      <c r="AD38" s="37"/>
      <c r="AE38" s="34"/>
      <c r="AF38" s="40"/>
    </row>
    <row r="39" spans="1:32" s="70" customFormat="1" ht="14.95" customHeight="1" x14ac:dyDescent="0.25">
      <c r="A39" s="35" t="s">
        <v>62</v>
      </c>
      <c r="B39" s="36" t="s">
        <v>20</v>
      </c>
      <c r="C39" s="34">
        <v>3</v>
      </c>
      <c r="D39" s="50">
        <f t="shared" si="8"/>
        <v>106</v>
      </c>
      <c r="E39" s="33">
        <f t="shared" si="9"/>
        <v>0.34858796296296302</v>
      </c>
      <c r="F39" s="84">
        <f t="shared" si="6"/>
        <v>4</v>
      </c>
      <c r="G39" s="68">
        <f t="shared" si="7"/>
        <v>0</v>
      </c>
      <c r="H39" s="90">
        <v>24</v>
      </c>
      <c r="I39" s="91">
        <v>1.8379629629629628E-2</v>
      </c>
      <c r="J39" s="105">
        <v>27</v>
      </c>
      <c r="K39" s="91">
        <v>0.20497685185185185</v>
      </c>
      <c r="L39" s="123">
        <v>27</v>
      </c>
      <c r="M39" s="91">
        <v>3.1597222222222221E-2</v>
      </c>
      <c r="N39" s="105">
        <v>28</v>
      </c>
      <c r="O39" s="91">
        <v>9.3634259259259264E-2</v>
      </c>
      <c r="P39" s="34"/>
      <c r="Q39" s="37"/>
      <c r="R39" s="34"/>
      <c r="S39" s="37"/>
      <c r="T39" s="34"/>
      <c r="U39" s="32"/>
      <c r="V39" s="33"/>
      <c r="W39" s="34"/>
      <c r="X39" s="37"/>
      <c r="Y39" s="34"/>
      <c r="Z39" s="37"/>
      <c r="AA39" s="34"/>
      <c r="AB39" s="37"/>
      <c r="AC39" s="32"/>
      <c r="AD39" s="37"/>
      <c r="AE39" s="34"/>
      <c r="AF39" s="40"/>
    </row>
    <row r="40" spans="1:32" s="70" customFormat="1" ht="14.95" customHeight="1" x14ac:dyDescent="0.25">
      <c r="A40" s="35" t="s">
        <v>107</v>
      </c>
      <c r="B40" s="36" t="s">
        <v>20</v>
      </c>
      <c r="C40" s="34">
        <v>4</v>
      </c>
      <c r="D40" s="50">
        <f t="shared" si="8"/>
        <v>79</v>
      </c>
      <c r="E40" s="33">
        <f t="shared" si="9"/>
        <v>9.6284722222222216E-2</v>
      </c>
      <c r="F40" s="84">
        <f t="shared" si="6"/>
        <v>3</v>
      </c>
      <c r="G40" s="68">
        <f t="shared" si="7"/>
        <v>0</v>
      </c>
      <c r="H40" s="90">
        <v>22</v>
      </c>
      <c r="I40" s="91">
        <v>2.2534722222222223E-2</v>
      </c>
      <c r="J40" s="32"/>
      <c r="K40" s="37"/>
      <c r="L40" s="34"/>
      <c r="M40" s="37"/>
      <c r="N40" s="32"/>
      <c r="O40" s="37"/>
      <c r="P40" s="123">
        <v>28</v>
      </c>
      <c r="Q40" s="91">
        <v>1.8194444444444444E-2</v>
      </c>
      <c r="R40" s="34"/>
      <c r="S40" s="37"/>
      <c r="T40" s="123">
        <v>29</v>
      </c>
      <c r="U40" s="105">
        <v>5</v>
      </c>
      <c r="V40" s="119">
        <v>5.5555555555555552E-2</v>
      </c>
      <c r="W40" s="34"/>
      <c r="X40" s="37"/>
      <c r="Y40" s="34"/>
      <c r="Z40" s="37"/>
      <c r="AA40" s="34"/>
      <c r="AB40" s="37"/>
      <c r="AC40" s="32"/>
      <c r="AD40" s="37"/>
      <c r="AE40" s="34"/>
      <c r="AF40" s="40"/>
    </row>
    <row r="41" spans="1:32" s="70" customFormat="1" ht="14.95" customHeight="1" x14ac:dyDescent="0.25">
      <c r="A41" s="35" t="s">
        <v>71</v>
      </c>
      <c r="B41" s="36" t="s">
        <v>20</v>
      </c>
      <c r="C41" s="34">
        <v>5</v>
      </c>
      <c r="D41" s="82">
        <f t="shared" si="8"/>
        <v>60</v>
      </c>
      <c r="E41" s="83">
        <f t="shared" si="9"/>
        <v>3.7152777777777778E-2</v>
      </c>
      <c r="F41" s="84">
        <f t="shared" si="6"/>
        <v>2</v>
      </c>
      <c r="G41" s="85">
        <f t="shared" si="7"/>
        <v>0</v>
      </c>
      <c r="H41" s="90">
        <v>30</v>
      </c>
      <c r="I41" s="91">
        <v>1.3217592592592593E-2</v>
      </c>
      <c r="J41" s="87"/>
      <c r="K41" s="83"/>
      <c r="L41" s="123">
        <v>30</v>
      </c>
      <c r="M41" s="91">
        <v>2.3935185185185184E-2</v>
      </c>
      <c r="N41" s="32"/>
      <c r="O41" s="37"/>
      <c r="P41" s="34"/>
      <c r="Q41" s="37"/>
      <c r="R41" s="34"/>
      <c r="S41" s="37"/>
      <c r="T41" s="34"/>
      <c r="U41" s="32"/>
      <c r="V41" s="33"/>
      <c r="W41" s="34"/>
      <c r="X41" s="37"/>
      <c r="Y41" s="34"/>
      <c r="Z41" s="37"/>
      <c r="AA41" s="34"/>
      <c r="AB41" s="37"/>
      <c r="AC41" s="32"/>
      <c r="AD41" s="37"/>
      <c r="AE41" s="34"/>
      <c r="AF41" s="40"/>
    </row>
    <row r="42" spans="1:32" s="70" customFormat="1" ht="14.95" customHeight="1" x14ac:dyDescent="0.25">
      <c r="A42" s="35" t="s">
        <v>104</v>
      </c>
      <c r="B42" s="36" t="s">
        <v>20</v>
      </c>
      <c r="C42" s="34">
        <v>6</v>
      </c>
      <c r="D42" s="50">
        <f t="shared" si="8"/>
        <v>57</v>
      </c>
      <c r="E42" s="33">
        <f t="shared" si="9"/>
        <v>4.3935185185185188E-2</v>
      </c>
      <c r="F42" s="84">
        <f t="shared" si="6"/>
        <v>2</v>
      </c>
      <c r="G42" s="68">
        <f t="shared" si="7"/>
        <v>0</v>
      </c>
      <c r="H42" s="90">
        <v>28</v>
      </c>
      <c r="I42" s="91">
        <v>1.53125E-2</v>
      </c>
      <c r="J42" s="32"/>
      <c r="K42" s="37"/>
      <c r="L42" s="123">
        <v>29</v>
      </c>
      <c r="M42" s="91">
        <v>2.8622685185185185E-2</v>
      </c>
      <c r="N42" s="32"/>
      <c r="O42" s="37"/>
      <c r="P42" s="34"/>
      <c r="Q42" s="37"/>
      <c r="R42" s="34"/>
      <c r="S42" s="37"/>
      <c r="T42" s="34"/>
      <c r="U42" s="32"/>
      <c r="V42" s="33"/>
      <c r="W42" s="34"/>
      <c r="X42" s="37"/>
      <c r="Y42" s="34"/>
      <c r="Z42" s="37"/>
      <c r="AA42" s="34"/>
      <c r="AB42" s="37"/>
      <c r="AC42" s="32"/>
      <c r="AD42" s="37"/>
      <c r="AE42" s="34"/>
      <c r="AF42" s="40"/>
    </row>
    <row r="43" spans="1:32" s="70" customFormat="1" ht="14.95" customHeight="1" x14ac:dyDescent="0.25">
      <c r="A43" s="35" t="s">
        <v>81</v>
      </c>
      <c r="B43" s="36" t="s">
        <v>20</v>
      </c>
      <c r="C43" s="34">
        <v>7</v>
      </c>
      <c r="D43" s="50">
        <f t="shared" si="8"/>
        <v>53</v>
      </c>
      <c r="E43" s="33">
        <f t="shared" si="9"/>
        <v>0.20773148148148146</v>
      </c>
      <c r="F43" s="84">
        <f t="shared" si="6"/>
        <v>2</v>
      </c>
      <c r="G43" s="68">
        <f t="shared" si="7"/>
        <v>0</v>
      </c>
      <c r="H43" s="90">
        <v>23</v>
      </c>
      <c r="I43" s="91">
        <v>1.8645833333333334E-2</v>
      </c>
      <c r="J43" s="32"/>
      <c r="K43" s="37"/>
      <c r="L43" s="34"/>
      <c r="M43" s="37"/>
      <c r="N43" s="32"/>
      <c r="O43" s="37"/>
      <c r="P43" s="34"/>
      <c r="Q43" s="37"/>
      <c r="R43" s="34"/>
      <c r="S43" s="37"/>
      <c r="T43" s="123">
        <v>30</v>
      </c>
      <c r="U43" s="105">
        <v>16</v>
      </c>
      <c r="V43" s="119">
        <v>0.18908564814814813</v>
      </c>
      <c r="W43" s="34"/>
      <c r="X43" s="37"/>
      <c r="Y43" s="34"/>
      <c r="Z43" s="37"/>
      <c r="AA43" s="34"/>
      <c r="AB43" s="37"/>
      <c r="AC43" s="32"/>
      <c r="AD43" s="37"/>
      <c r="AE43" s="34"/>
      <c r="AF43" s="40"/>
    </row>
    <row r="44" spans="1:32" s="70" customFormat="1" ht="14.95" customHeight="1" x14ac:dyDescent="0.25">
      <c r="A44" s="35" t="s">
        <v>126</v>
      </c>
      <c r="B44" s="36" t="s">
        <v>20</v>
      </c>
      <c r="C44" s="34">
        <v>8</v>
      </c>
      <c r="D44" s="82">
        <f t="shared" si="8"/>
        <v>29</v>
      </c>
      <c r="E44" s="83">
        <f t="shared" si="9"/>
        <v>0.15082175925925925</v>
      </c>
      <c r="F44" s="84">
        <f t="shared" si="6"/>
        <v>1</v>
      </c>
      <c r="G44" s="85">
        <f t="shared" si="7"/>
        <v>0</v>
      </c>
      <c r="H44" s="60"/>
      <c r="I44" s="37"/>
      <c r="J44" s="103">
        <v>29</v>
      </c>
      <c r="K44" s="104">
        <v>0.15082175925925925</v>
      </c>
      <c r="L44" s="34"/>
      <c r="M44" s="37"/>
      <c r="N44" s="32"/>
      <c r="O44" s="37"/>
      <c r="P44" s="34"/>
      <c r="Q44" s="37"/>
      <c r="R44" s="34"/>
      <c r="S44" s="37"/>
      <c r="T44" s="34"/>
      <c r="U44" s="32"/>
      <c r="V44" s="33"/>
      <c r="W44" s="34"/>
      <c r="X44" s="37"/>
      <c r="Y44" s="34"/>
      <c r="Z44" s="37"/>
      <c r="AA44" s="34"/>
      <c r="AB44" s="37"/>
      <c r="AC44" s="32"/>
      <c r="AD44" s="37"/>
      <c r="AE44" s="34"/>
      <c r="AF44" s="40"/>
    </row>
    <row r="45" spans="1:32" s="70" customFormat="1" ht="14.95" customHeight="1" x14ac:dyDescent="0.25">
      <c r="A45" s="35" t="s">
        <v>127</v>
      </c>
      <c r="B45" s="36" t="s">
        <v>20</v>
      </c>
      <c r="C45" s="34">
        <v>9</v>
      </c>
      <c r="D45" s="82">
        <f t="shared" si="8"/>
        <v>28</v>
      </c>
      <c r="E45" s="83">
        <f t="shared" si="9"/>
        <v>0.17672453703703703</v>
      </c>
      <c r="F45" s="84">
        <f t="shared" si="6"/>
        <v>1</v>
      </c>
      <c r="G45" s="85">
        <f t="shared" si="7"/>
        <v>0</v>
      </c>
      <c r="H45" s="60"/>
      <c r="I45" s="37"/>
      <c r="J45" s="103">
        <v>28</v>
      </c>
      <c r="K45" s="104">
        <v>0.17672453703703703</v>
      </c>
      <c r="L45" s="34"/>
      <c r="M45" s="37"/>
      <c r="N45" s="32"/>
      <c r="O45" s="37"/>
      <c r="P45" s="34"/>
      <c r="Q45" s="37"/>
      <c r="R45" s="34"/>
      <c r="S45" s="37"/>
      <c r="T45" s="34"/>
      <c r="U45" s="32"/>
      <c r="V45" s="33"/>
      <c r="W45" s="34"/>
      <c r="X45" s="37"/>
      <c r="Y45" s="34"/>
      <c r="Z45" s="37"/>
      <c r="AA45" s="34"/>
      <c r="AB45" s="37"/>
      <c r="AC45" s="32"/>
      <c r="AD45" s="37"/>
      <c r="AE45" s="34"/>
      <c r="AF45" s="40"/>
    </row>
    <row r="46" spans="1:32" s="70" customFormat="1" ht="14.95" customHeight="1" x14ac:dyDescent="0.25">
      <c r="A46" s="35" t="s">
        <v>66</v>
      </c>
      <c r="B46" s="36" t="s">
        <v>20</v>
      </c>
      <c r="C46" s="34">
        <v>10</v>
      </c>
      <c r="D46" s="50">
        <f t="shared" si="8"/>
        <v>27</v>
      </c>
      <c r="E46" s="33">
        <f t="shared" si="9"/>
        <v>1.5532407407407406E-2</v>
      </c>
      <c r="F46" s="84">
        <f t="shared" si="6"/>
        <v>1</v>
      </c>
      <c r="G46" s="68">
        <f t="shared" si="7"/>
        <v>0</v>
      </c>
      <c r="H46" s="90">
        <v>27</v>
      </c>
      <c r="I46" s="91">
        <v>1.5532407407407406E-2</v>
      </c>
      <c r="J46" s="32"/>
      <c r="K46" s="37"/>
      <c r="L46" s="34"/>
      <c r="M46" s="37"/>
      <c r="N46" s="32"/>
      <c r="O46" s="37"/>
      <c r="P46" s="34"/>
      <c r="Q46" s="37"/>
      <c r="R46" s="34"/>
      <c r="S46" s="37"/>
      <c r="T46" s="34"/>
      <c r="U46" s="32"/>
      <c r="V46" s="33"/>
      <c r="W46" s="34"/>
      <c r="X46" s="37"/>
      <c r="Y46" s="34"/>
      <c r="Z46" s="37"/>
      <c r="AA46" s="34"/>
      <c r="AB46" s="37"/>
      <c r="AC46" s="32"/>
      <c r="AD46" s="37"/>
      <c r="AE46" s="34"/>
      <c r="AF46" s="40"/>
    </row>
    <row r="47" spans="1:32" s="70" customFormat="1" ht="14.95" customHeight="1" x14ac:dyDescent="0.25">
      <c r="A47" s="35" t="s">
        <v>108</v>
      </c>
      <c r="B47" s="36" t="s">
        <v>20</v>
      </c>
      <c r="C47" s="34">
        <v>11</v>
      </c>
      <c r="D47" s="50">
        <f t="shared" si="8"/>
        <v>26</v>
      </c>
      <c r="E47" s="33">
        <f t="shared" si="9"/>
        <v>1.7731481481481483E-2</v>
      </c>
      <c r="F47" s="84">
        <f t="shared" si="6"/>
        <v>1</v>
      </c>
      <c r="G47" s="68">
        <f t="shared" si="7"/>
        <v>0</v>
      </c>
      <c r="H47" s="90">
        <v>26</v>
      </c>
      <c r="I47" s="91">
        <v>1.7731481481481483E-2</v>
      </c>
      <c r="J47" s="32"/>
      <c r="K47" s="37"/>
      <c r="L47" s="34"/>
      <c r="M47" s="37"/>
      <c r="N47" s="32"/>
      <c r="O47" s="37"/>
      <c r="P47" s="34"/>
      <c r="Q47" s="37"/>
      <c r="R47" s="34"/>
      <c r="S47" s="37"/>
      <c r="T47" s="34"/>
      <c r="U47" s="32"/>
      <c r="V47" s="33"/>
      <c r="W47" s="34"/>
      <c r="X47" s="37"/>
      <c r="Y47" s="34"/>
      <c r="Z47" s="37"/>
      <c r="AA47" s="34"/>
      <c r="AB47" s="37"/>
      <c r="AC47" s="32"/>
      <c r="AD47" s="37"/>
      <c r="AE47" s="34"/>
      <c r="AF47" s="40"/>
    </row>
    <row r="48" spans="1:32" s="70" customFormat="1" ht="14.95" customHeight="1" x14ac:dyDescent="0.25">
      <c r="A48" s="35" t="s">
        <v>76</v>
      </c>
      <c r="B48" s="36" t="s">
        <v>5</v>
      </c>
      <c r="C48" s="34">
        <v>1</v>
      </c>
      <c r="D48" s="50">
        <f t="shared" si="8"/>
        <v>164</v>
      </c>
      <c r="E48" s="33">
        <f t="shared" si="9"/>
        <v>0.48430555555555554</v>
      </c>
      <c r="F48" s="84">
        <f t="shared" si="6"/>
        <v>6</v>
      </c>
      <c r="G48" s="68">
        <f t="shared" si="7"/>
        <v>0</v>
      </c>
      <c r="H48" s="90">
        <v>23</v>
      </c>
      <c r="I48" s="91">
        <v>1.5949074074074074E-2</v>
      </c>
      <c r="J48" s="105">
        <v>26</v>
      </c>
      <c r="K48" s="91">
        <v>0.1882175925925926</v>
      </c>
      <c r="L48" s="34"/>
      <c r="M48" s="37"/>
      <c r="N48" s="105">
        <v>30</v>
      </c>
      <c r="O48" s="91">
        <v>8.0416666666666664E-2</v>
      </c>
      <c r="P48" s="123">
        <v>28</v>
      </c>
      <c r="Q48" s="91">
        <v>1.3703703703703704E-2</v>
      </c>
      <c r="R48" s="123">
        <v>29</v>
      </c>
      <c r="S48" s="91">
        <v>3.2650462962962964E-2</v>
      </c>
      <c r="T48" s="123">
        <v>28</v>
      </c>
      <c r="U48" s="105">
        <v>12</v>
      </c>
      <c r="V48" s="119">
        <v>0.15336805555555555</v>
      </c>
      <c r="W48" s="34"/>
      <c r="X48" s="37"/>
      <c r="Y48" s="34"/>
      <c r="Z48" s="37"/>
      <c r="AA48" s="34"/>
      <c r="AB48" s="37"/>
      <c r="AC48" s="32"/>
      <c r="AD48" s="37"/>
      <c r="AE48" s="34"/>
      <c r="AF48" s="40"/>
    </row>
    <row r="49" spans="1:32" s="70" customFormat="1" ht="14.95" customHeight="1" x14ac:dyDescent="0.25">
      <c r="A49" s="35" t="s">
        <v>93</v>
      </c>
      <c r="B49" s="36" t="s">
        <v>5</v>
      </c>
      <c r="C49" s="34">
        <v>2</v>
      </c>
      <c r="D49" s="50">
        <f>SUM(J49,L49,N49,P49,R49,T49,W49,Y49,AA49,AC49,AE49)</f>
        <v>159</v>
      </c>
      <c r="E49" s="33">
        <f>SUM(K49+M49+O49+Q49+S49+V49+X49+Z49+AB49+AD49+AF49)</f>
        <v>0.51961805555555551</v>
      </c>
      <c r="F49" s="84">
        <f t="shared" si="6"/>
        <v>7</v>
      </c>
      <c r="G49" s="68">
        <f t="shared" si="7"/>
        <v>0</v>
      </c>
      <c r="H49" s="60">
        <v>17</v>
      </c>
      <c r="I49" s="37">
        <v>1.7291666666666667E-2</v>
      </c>
      <c r="J49" s="105">
        <v>25</v>
      </c>
      <c r="K49" s="91">
        <v>0.18945601851851854</v>
      </c>
      <c r="L49" s="123">
        <v>28</v>
      </c>
      <c r="M49" s="91">
        <v>3.3923611111111113E-2</v>
      </c>
      <c r="N49" s="105">
        <v>28</v>
      </c>
      <c r="O49" s="91">
        <v>9.5613425925925921E-2</v>
      </c>
      <c r="P49" s="123">
        <v>26</v>
      </c>
      <c r="Q49" s="91">
        <v>1.5925925925925927E-2</v>
      </c>
      <c r="R49" s="123">
        <v>26</v>
      </c>
      <c r="S49" s="91">
        <v>4.1817129629629628E-2</v>
      </c>
      <c r="T49" s="123">
        <v>26</v>
      </c>
      <c r="U49" s="105">
        <v>10</v>
      </c>
      <c r="V49" s="119">
        <v>0.14288194444444444</v>
      </c>
      <c r="W49" s="34"/>
      <c r="X49" s="37"/>
      <c r="Y49" s="34"/>
      <c r="Z49" s="37"/>
      <c r="AA49" s="34"/>
      <c r="AB49" s="37"/>
      <c r="AC49" s="32"/>
      <c r="AD49" s="37"/>
      <c r="AE49" s="34"/>
      <c r="AF49" s="40"/>
    </row>
    <row r="50" spans="1:32" s="70" customFormat="1" ht="14.95" customHeight="1" x14ac:dyDescent="0.25">
      <c r="A50" s="35" t="s">
        <v>55</v>
      </c>
      <c r="B50" s="36" t="s">
        <v>5</v>
      </c>
      <c r="C50" s="34">
        <v>3</v>
      </c>
      <c r="D50" s="50">
        <f t="shared" ref="D50:D73" si="10">SUM(H50,J50,L50,N50,P50,R50,T50,W50,Y50,AA50,AC50,AE50)</f>
        <v>121</v>
      </c>
      <c r="E50" s="33">
        <f t="shared" ref="E50:E73" si="11">SUM(I50+K50+M50+O50+Q50+S50+V50+X50+Z50+AB50+AD50+AF50)</f>
        <v>0.27675925925925926</v>
      </c>
      <c r="F50" s="84">
        <f t="shared" si="6"/>
        <v>5</v>
      </c>
      <c r="G50" s="68">
        <f t="shared" si="7"/>
        <v>0</v>
      </c>
      <c r="H50" s="90">
        <v>15</v>
      </c>
      <c r="I50" s="91">
        <v>1.7349537037037038E-2</v>
      </c>
      <c r="J50" s="32"/>
      <c r="K50" s="37"/>
      <c r="L50" s="123">
        <v>29</v>
      </c>
      <c r="M50" s="91">
        <v>3.1018518518518515E-2</v>
      </c>
      <c r="N50" s="105">
        <v>27</v>
      </c>
      <c r="O50" s="91">
        <v>0.13699074074074075</v>
      </c>
      <c r="P50" s="34"/>
      <c r="Q50" s="37"/>
      <c r="R50" s="123">
        <v>25</v>
      </c>
      <c r="S50" s="91">
        <v>5.0937499999999997E-2</v>
      </c>
      <c r="T50" s="123">
        <v>25</v>
      </c>
      <c r="U50" s="105">
        <v>4</v>
      </c>
      <c r="V50" s="119">
        <v>4.0462962962962964E-2</v>
      </c>
      <c r="W50" s="34"/>
      <c r="X50" s="37"/>
      <c r="Y50" s="34"/>
      <c r="Z50" s="37"/>
      <c r="AA50" s="34"/>
      <c r="AB50" s="37"/>
      <c r="AC50" s="32"/>
      <c r="AD50" s="37"/>
      <c r="AE50" s="34"/>
      <c r="AF50" s="40"/>
    </row>
    <row r="51" spans="1:32" s="70" customFormat="1" ht="14.95" customHeight="1" x14ac:dyDescent="0.25">
      <c r="A51" s="35" t="s">
        <v>51</v>
      </c>
      <c r="B51" s="36" t="s">
        <v>5</v>
      </c>
      <c r="C51" s="34">
        <v>4</v>
      </c>
      <c r="D51" s="50">
        <f t="shared" si="10"/>
        <v>113</v>
      </c>
      <c r="E51" s="33">
        <f t="shared" si="11"/>
        <v>0.18405092592592592</v>
      </c>
      <c r="F51" s="84">
        <f t="shared" si="6"/>
        <v>4</v>
      </c>
      <c r="G51" s="68">
        <f t="shared" si="7"/>
        <v>0</v>
      </c>
      <c r="H51" s="90">
        <v>29</v>
      </c>
      <c r="I51" s="91">
        <v>1.3773148148148147E-2</v>
      </c>
      <c r="J51" s="32"/>
      <c r="K51" s="37"/>
      <c r="L51" s="34"/>
      <c r="M51" s="37"/>
      <c r="N51" s="32"/>
      <c r="O51" s="37"/>
      <c r="P51" s="123">
        <v>29</v>
      </c>
      <c r="Q51" s="91">
        <v>1.2708333333333334E-2</v>
      </c>
      <c r="R51" s="123">
        <v>28</v>
      </c>
      <c r="S51" s="91">
        <v>3.2916666666666664E-2</v>
      </c>
      <c r="T51" s="123">
        <v>27</v>
      </c>
      <c r="U51" s="105">
        <v>11</v>
      </c>
      <c r="V51" s="119">
        <v>0.12465277777777778</v>
      </c>
      <c r="W51" s="34"/>
      <c r="X51" s="37"/>
      <c r="Y51" s="34"/>
      <c r="Z51" s="37"/>
      <c r="AA51" s="34"/>
      <c r="AB51" s="37"/>
      <c r="AC51" s="32"/>
      <c r="AD51" s="37"/>
      <c r="AE51" s="34"/>
      <c r="AF51" s="40"/>
    </row>
    <row r="52" spans="1:32" s="70" customFormat="1" ht="14.95" customHeight="1" x14ac:dyDescent="0.25">
      <c r="A52" s="35" t="s">
        <v>121</v>
      </c>
      <c r="B52" s="36" t="s">
        <v>5</v>
      </c>
      <c r="C52" s="34">
        <v>5</v>
      </c>
      <c r="D52" s="50">
        <f t="shared" si="10"/>
        <v>110</v>
      </c>
      <c r="E52" s="33">
        <f t="shared" si="11"/>
        <v>0.28097222222222223</v>
      </c>
      <c r="F52" s="84">
        <f t="shared" si="6"/>
        <v>4</v>
      </c>
      <c r="G52" s="68">
        <f t="shared" si="7"/>
        <v>0</v>
      </c>
      <c r="H52" s="90">
        <v>24</v>
      </c>
      <c r="I52" s="91">
        <v>1.5868055555555555E-2</v>
      </c>
      <c r="J52" s="32"/>
      <c r="K52" s="37"/>
      <c r="L52" s="34"/>
      <c r="M52" s="37"/>
      <c r="N52" s="105">
        <v>29</v>
      </c>
      <c r="O52" s="91">
        <v>8.1550925925925929E-2</v>
      </c>
      <c r="P52" s="34"/>
      <c r="Q52" s="37"/>
      <c r="R52" s="123">
        <v>27</v>
      </c>
      <c r="S52" s="91">
        <v>3.4606481481481481E-2</v>
      </c>
      <c r="T52" s="123">
        <v>30</v>
      </c>
      <c r="U52" s="105">
        <v>13</v>
      </c>
      <c r="V52" s="119">
        <v>0.14894675925925926</v>
      </c>
      <c r="W52" s="34"/>
      <c r="X52" s="37"/>
      <c r="Y52" s="34"/>
      <c r="Z52" s="37"/>
      <c r="AA52" s="34"/>
      <c r="AB52" s="37"/>
      <c r="AC52" s="32"/>
      <c r="AD52" s="37"/>
      <c r="AE52" s="34"/>
      <c r="AF52" s="40"/>
    </row>
    <row r="53" spans="1:32" s="70" customFormat="1" ht="14.95" customHeight="1" x14ac:dyDescent="0.25">
      <c r="A53" s="35" t="s">
        <v>68</v>
      </c>
      <c r="B53" s="36" t="s">
        <v>5</v>
      </c>
      <c r="C53" s="34">
        <v>6</v>
      </c>
      <c r="D53" s="50">
        <f t="shared" si="10"/>
        <v>105</v>
      </c>
      <c r="E53" s="33">
        <f t="shared" si="11"/>
        <v>0.18621527777777777</v>
      </c>
      <c r="F53" s="84">
        <f t="shared" si="6"/>
        <v>4</v>
      </c>
      <c r="G53" s="68">
        <f t="shared" si="7"/>
        <v>0</v>
      </c>
      <c r="H53" s="90">
        <v>19</v>
      </c>
      <c r="I53" s="91">
        <v>1.6701388888888887E-2</v>
      </c>
      <c r="J53" s="32"/>
      <c r="K53" s="37"/>
      <c r="L53" s="123">
        <v>30</v>
      </c>
      <c r="M53" s="91">
        <v>3.0081018518518521E-2</v>
      </c>
      <c r="N53" s="32"/>
      <c r="O53" s="37"/>
      <c r="P53" s="123">
        <v>27</v>
      </c>
      <c r="Q53" s="91">
        <v>1.4212962962962962E-2</v>
      </c>
      <c r="R53" s="34"/>
      <c r="S53" s="37"/>
      <c r="T53" s="123">
        <v>29</v>
      </c>
      <c r="U53" s="105">
        <v>12</v>
      </c>
      <c r="V53" s="119">
        <v>0.1252199074074074</v>
      </c>
      <c r="W53" s="34"/>
      <c r="X53" s="37"/>
      <c r="Y53" s="34"/>
      <c r="Z53" s="37"/>
      <c r="AA53" s="34"/>
      <c r="AB53" s="37"/>
      <c r="AC53" s="32"/>
      <c r="AD53" s="37"/>
      <c r="AE53" s="34"/>
      <c r="AF53" s="40"/>
    </row>
    <row r="54" spans="1:32" s="70" customFormat="1" ht="14.95" customHeight="1" x14ac:dyDescent="0.25">
      <c r="A54" s="35" t="s">
        <v>79</v>
      </c>
      <c r="B54" s="36" t="s">
        <v>5</v>
      </c>
      <c r="C54" s="34">
        <v>7</v>
      </c>
      <c r="D54" s="50">
        <f t="shared" si="10"/>
        <v>90</v>
      </c>
      <c r="E54" s="33">
        <f t="shared" si="11"/>
        <v>0.16700231481481481</v>
      </c>
      <c r="F54" s="84">
        <f t="shared" si="6"/>
        <v>3</v>
      </c>
      <c r="G54" s="68">
        <f t="shared" si="7"/>
        <v>0</v>
      </c>
      <c r="H54" s="90">
        <v>30</v>
      </c>
      <c r="I54" s="91">
        <v>1.298611111111111E-2</v>
      </c>
      <c r="J54" s="105">
        <v>30</v>
      </c>
      <c r="K54" s="91">
        <v>0.12434027777777779</v>
      </c>
      <c r="L54" s="34"/>
      <c r="M54" s="37"/>
      <c r="N54" s="32"/>
      <c r="O54" s="37"/>
      <c r="P54" s="34"/>
      <c r="Q54" s="37"/>
      <c r="R54" s="123">
        <v>30</v>
      </c>
      <c r="S54" s="91">
        <v>2.9675925925925925E-2</v>
      </c>
      <c r="T54" s="34"/>
      <c r="U54" s="32"/>
      <c r="V54" s="33"/>
      <c r="W54" s="34"/>
      <c r="X54" s="37"/>
      <c r="Y54" s="34"/>
      <c r="Z54" s="37"/>
      <c r="AA54" s="34"/>
      <c r="AB54" s="37"/>
      <c r="AC54" s="32"/>
      <c r="AD54" s="37"/>
      <c r="AE54" s="34"/>
      <c r="AF54" s="40"/>
    </row>
    <row r="55" spans="1:32" s="70" customFormat="1" ht="14.95" customHeight="1" x14ac:dyDescent="0.25">
      <c r="A55" s="35" t="s">
        <v>90</v>
      </c>
      <c r="B55" s="36" t="s">
        <v>5</v>
      </c>
      <c r="C55" s="34">
        <v>8</v>
      </c>
      <c r="D55" s="50">
        <f t="shared" si="10"/>
        <v>69</v>
      </c>
      <c r="E55" s="33">
        <f t="shared" si="11"/>
        <v>0.29449074074074072</v>
      </c>
      <c r="F55" s="84">
        <f t="shared" si="6"/>
        <v>3</v>
      </c>
      <c r="G55" s="68">
        <f t="shared" si="7"/>
        <v>0</v>
      </c>
      <c r="H55" s="90">
        <v>18</v>
      </c>
      <c r="I55" s="91">
        <v>1.6967592592592593E-2</v>
      </c>
      <c r="J55" s="105">
        <v>24</v>
      </c>
      <c r="K55" s="91">
        <v>0.24241898148148147</v>
      </c>
      <c r="L55" s="123">
        <v>27</v>
      </c>
      <c r="M55" s="91">
        <v>3.5104166666666665E-2</v>
      </c>
      <c r="N55" s="32"/>
      <c r="O55" s="37"/>
      <c r="P55" s="34"/>
      <c r="Q55" s="37"/>
      <c r="R55" s="34"/>
      <c r="S55" s="37"/>
      <c r="T55" s="34"/>
      <c r="U55" s="32"/>
      <c r="V55" s="33"/>
      <c r="W55" s="34"/>
      <c r="X55" s="37"/>
      <c r="Y55" s="34"/>
      <c r="Z55" s="37"/>
      <c r="AA55" s="34"/>
      <c r="AB55" s="37"/>
      <c r="AC55" s="32"/>
      <c r="AD55" s="37"/>
      <c r="AE55" s="34"/>
      <c r="AF55" s="40"/>
    </row>
    <row r="56" spans="1:32" s="70" customFormat="1" ht="14.95" customHeight="1" x14ac:dyDescent="0.25">
      <c r="A56" s="35" t="s">
        <v>120</v>
      </c>
      <c r="B56" s="36" t="s">
        <v>5</v>
      </c>
      <c r="C56" s="34">
        <v>9</v>
      </c>
      <c r="D56" s="50">
        <f t="shared" si="10"/>
        <v>60</v>
      </c>
      <c r="E56" s="33">
        <f t="shared" si="11"/>
        <v>5.9606481481481483E-2</v>
      </c>
      <c r="F56" s="84">
        <f t="shared" si="6"/>
        <v>3</v>
      </c>
      <c r="G56" s="68">
        <f t="shared" si="7"/>
        <v>0</v>
      </c>
      <c r="H56" s="90">
        <v>12</v>
      </c>
      <c r="I56" s="91">
        <v>2.2476851851851855E-2</v>
      </c>
      <c r="J56" s="32"/>
      <c r="K56" s="37"/>
      <c r="L56" s="34"/>
      <c r="M56" s="37"/>
      <c r="N56" s="32"/>
      <c r="O56" s="37"/>
      <c r="P56" s="123">
        <v>25</v>
      </c>
      <c r="Q56" s="91">
        <v>1.6493055555555556E-2</v>
      </c>
      <c r="R56" s="34"/>
      <c r="S56" s="37"/>
      <c r="T56" s="123">
        <v>23</v>
      </c>
      <c r="U56" s="105">
        <v>1</v>
      </c>
      <c r="V56" s="119">
        <v>2.0636574074074075E-2</v>
      </c>
      <c r="W56" s="34"/>
      <c r="X56" s="37"/>
      <c r="Y56" s="34"/>
      <c r="Z56" s="37"/>
      <c r="AA56" s="34"/>
      <c r="AB56" s="37"/>
      <c r="AC56" s="32"/>
      <c r="AD56" s="37"/>
      <c r="AE56" s="34"/>
      <c r="AF56" s="40"/>
    </row>
    <row r="57" spans="1:32" s="70" customFormat="1" ht="14.95" customHeight="1" x14ac:dyDescent="0.25">
      <c r="A57" s="35" t="s">
        <v>83</v>
      </c>
      <c r="B57" s="36" t="s">
        <v>5</v>
      </c>
      <c r="C57" s="34">
        <v>10</v>
      </c>
      <c r="D57" s="50">
        <f t="shared" si="10"/>
        <v>57</v>
      </c>
      <c r="E57" s="33">
        <f t="shared" si="11"/>
        <v>0.16076388888888887</v>
      </c>
      <c r="F57" s="84">
        <f t="shared" si="6"/>
        <v>2</v>
      </c>
      <c r="G57" s="68">
        <f t="shared" si="7"/>
        <v>0</v>
      </c>
      <c r="H57" s="90">
        <v>28</v>
      </c>
      <c r="I57" s="91">
        <v>1.5069444444444443E-2</v>
      </c>
      <c r="J57" s="105">
        <v>29</v>
      </c>
      <c r="K57" s="91">
        <v>0.14569444444444443</v>
      </c>
      <c r="L57" s="34"/>
      <c r="M57" s="37"/>
      <c r="N57" s="32"/>
      <c r="O57" s="37"/>
      <c r="P57" s="34"/>
      <c r="Q57" s="37"/>
      <c r="R57" s="34"/>
      <c r="S57" s="37"/>
      <c r="T57" s="34"/>
      <c r="U57" s="32"/>
      <c r="V57" s="33"/>
      <c r="W57" s="34"/>
      <c r="X57" s="37"/>
      <c r="Y57" s="34"/>
      <c r="Z57" s="37"/>
      <c r="AA57" s="34"/>
      <c r="AB57" s="37"/>
      <c r="AC57" s="32"/>
      <c r="AD57" s="37"/>
      <c r="AE57" s="34"/>
      <c r="AF57" s="40"/>
    </row>
    <row r="58" spans="1:32" s="70" customFormat="1" ht="14.95" customHeight="1" x14ac:dyDescent="0.25">
      <c r="A58" s="35" t="s">
        <v>85</v>
      </c>
      <c r="B58" s="36" t="s">
        <v>5</v>
      </c>
      <c r="C58" s="34">
        <v>11</v>
      </c>
      <c r="D58" s="50">
        <f t="shared" si="10"/>
        <v>55</v>
      </c>
      <c r="E58" s="33">
        <f t="shared" si="11"/>
        <v>0.18857638888888889</v>
      </c>
      <c r="F58" s="84">
        <f t="shared" si="6"/>
        <v>2</v>
      </c>
      <c r="G58" s="68">
        <f t="shared" si="7"/>
        <v>0</v>
      </c>
      <c r="H58" s="90">
        <v>27</v>
      </c>
      <c r="I58" s="91">
        <v>1.5578703703703704E-2</v>
      </c>
      <c r="J58" s="105">
        <v>28</v>
      </c>
      <c r="K58" s="91">
        <v>0.17299768518518518</v>
      </c>
      <c r="L58" s="34"/>
      <c r="M58" s="37"/>
      <c r="N58" s="32"/>
      <c r="O58" s="37"/>
      <c r="P58" s="34"/>
      <c r="Q58" s="37"/>
      <c r="R58" s="34"/>
      <c r="S58" s="37"/>
      <c r="T58" s="34"/>
      <c r="U58" s="32"/>
      <c r="V58" s="33"/>
      <c r="W58" s="34"/>
      <c r="X58" s="37"/>
      <c r="Y58" s="34"/>
      <c r="Z58" s="37"/>
      <c r="AA58" s="34"/>
      <c r="AB58" s="37"/>
      <c r="AC58" s="32"/>
      <c r="AD58" s="37"/>
      <c r="AE58" s="34"/>
      <c r="AF58" s="40"/>
    </row>
    <row r="59" spans="1:32" s="70" customFormat="1" ht="14.95" customHeight="1" x14ac:dyDescent="0.25">
      <c r="A59" s="35" t="s">
        <v>95</v>
      </c>
      <c r="B59" s="36" t="s">
        <v>5</v>
      </c>
      <c r="C59" s="34">
        <v>12</v>
      </c>
      <c r="D59" s="50">
        <f t="shared" si="10"/>
        <v>52</v>
      </c>
      <c r="E59" s="33">
        <f t="shared" si="11"/>
        <v>0.19895833333333332</v>
      </c>
      <c r="F59" s="84">
        <f t="shared" si="6"/>
        <v>2</v>
      </c>
      <c r="G59" s="68">
        <f t="shared" si="7"/>
        <v>0</v>
      </c>
      <c r="H59" s="90">
        <v>25</v>
      </c>
      <c r="I59" s="91">
        <v>1.577546296296296E-2</v>
      </c>
      <c r="J59" s="105">
        <v>27</v>
      </c>
      <c r="K59" s="91">
        <v>0.18318287037037037</v>
      </c>
      <c r="L59" s="34"/>
      <c r="M59" s="37"/>
      <c r="N59" s="32"/>
      <c r="O59" s="37"/>
      <c r="P59" s="34"/>
      <c r="Q59" s="37"/>
      <c r="R59" s="34"/>
      <c r="S59" s="37"/>
      <c r="T59" s="34"/>
      <c r="U59" s="32"/>
      <c r="V59" s="33"/>
      <c r="W59" s="34"/>
      <c r="X59" s="37"/>
      <c r="Y59" s="34"/>
      <c r="Z59" s="37"/>
      <c r="AA59" s="34"/>
      <c r="AB59" s="37"/>
      <c r="AC59" s="32"/>
      <c r="AD59" s="37"/>
      <c r="AE59" s="34"/>
      <c r="AF59" s="40"/>
    </row>
    <row r="60" spans="1:32" s="70" customFormat="1" ht="14.95" customHeight="1" x14ac:dyDescent="0.25">
      <c r="A60" s="35" t="s">
        <v>82</v>
      </c>
      <c r="B60" s="36" t="s">
        <v>5</v>
      </c>
      <c r="C60" s="34">
        <v>13</v>
      </c>
      <c r="D60" s="50">
        <f t="shared" si="10"/>
        <v>46</v>
      </c>
      <c r="E60" s="33">
        <f t="shared" si="11"/>
        <v>2.4398148148148148E-2</v>
      </c>
      <c r="F60" s="84">
        <f t="shared" si="6"/>
        <v>2</v>
      </c>
      <c r="G60" s="68">
        <f t="shared" si="7"/>
        <v>0</v>
      </c>
      <c r="H60" s="90">
        <v>22</v>
      </c>
      <c r="I60" s="91">
        <v>1.6006944444444445E-2</v>
      </c>
      <c r="J60" s="32"/>
      <c r="K60" s="37"/>
      <c r="L60" s="34"/>
      <c r="M60" s="37"/>
      <c r="N60" s="32"/>
      <c r="O60" s="37"/>
      <c r="P60" s="34"/>
      <c r="Q60" s="37"/>
      <c r="R60" s="34"/>
      <c r="S60" s="37"/>
      <c r="T60" s="123">
        <v>24</v>
      </c>
      <c r="U60" s="105">
        <v>1</v>
      </c>
      <c r="V60" s="119">
        <v>8.3912037037037045E-3</v>
      </c>
      <c r="W60" s="34"/>
      <c r="X60" s="37"/>
      <c r="Y60" s="34"/>
      <c r="Z60" s="37"/>
      <c r="AA60" s="34"/>
      <c r="AB60" s="37"/>
      <c r="AC60" s="32"/>
      <c r="AD60" s="37"/>
      <c r="AE60" s="34"/>
      <c r="AF60" s="40"/>
    </row>
    <row r="61" spans="1:32" s="70" customFormat="1" ht="14.95" customHeight="1" x14ac:dyDescent="0.25">
      <c r="A61" s="35" t="s">
        <v>89</v>
      </c>
      <c r="B61" s="36" t="s">
        <v>5</v>
      </c>
      <c r="C61" s="34">
        <v>14</v>
      </c>
      <c r="D61" s="50">
        <f t="shared" si="10"/>
        <v>44</v>
      </c>
      <c r="E61" s="33">
        <f t="shared" si="11"/>
        <v>0.26307870370370368</v>
      </c>
      <c r="F61" s="84">
        <f t="shared" si="6"/>
        <v>2</v>
      </c>
      <c r="G61" s="68">
        <f t="shared" si="7"/>
        <v>0</v>
      </c>
      <c r="H61" s="90">
        <v>21</v>
      </c>
      <c r="I61" s="91">
        <v>1.6608796296296299E-2</v>
      </c>
      <c r="J61" s="105">
        <v>23</v>
      </c>
      <c r="K61" s="91">
        <v>0.2464699074074074</v>
      </c>
      <c r="L61" s="34"/>
      <c r="M61" s="37"/>
      <c r="N61" s="32"/>
      <c r="O61" s="37"/>
      <c r="P61" s="34"/>
      <c r="Q61" s="37"/>
      <c r="R61" s="34"/>
      <c r="S61" s="37"/>
      <c r="T61" s="34"/>
      <c r="U61" s="32"/>
      <c r="V61" s="33"/>
      <c r="W61" s="34"/>
      <c r="X61" s="37"/>
      <c r="Y61" s="34"/>
      <c r="Z61" s="37"/>
      <c r="AA61" s="34"/>
      <c r="AB61" s="37"/>
      <c r="AC61" s="32"/>
      <c r="AD61" s="37"/>
      <c r="AE61" s="34"/>
      <c r="AF61" s="40"/>
    </row>
    <row r="62" spans="1:32" s="70" customFormat="1" ht="14.95" customHeight="1" x14ac:dyDescent="0.25">
      <c r="A62" s="35" t="s">
        <v>111</v>
      </c>
      <c r="B62" s="36" t="s">
        <v>5</v>
      </c>
      <c r="C62" s="34">
        <v>15</v>
      </c>
      <c r="D62" s="50">
        <f t="shared" si="10"/>
        <v>43</v>
      </c>
      <c r="E62" s="33">
        <f t="shared" si="11"/>
        <v>3.2476851851851854E-2</v>
      </c>
      <c r="F62" s="84">
        <f t="shared" si="6"/>
        <v>2</v>
      </c>
      <c r="G62" s="68">
        <f t="shared" si="7"/>
        <v>0</v>
      </c>
      <c r="H62" s="90">
        <v>13</v>
      </c>
      <c r="I62" s="91">
        <v>1.9988425925925927E-2</v>
      </c>
      <c r="J62" s="32"/>
      <c r="K62" s="37"/>
      <c r="L62" s="34"/>
      <c r="M62" s="37"/>
      <c r="N62" s="32"/>
      <c r="O62" s="37"/>
      <c r="P62" s="123">
        <v>30</v>
      </c>
      <c r="Q62" s="91">
        <v>1.2488425925925925E-2</v>
      </c>
      <c r="R62" s="34"/>
      <c r="S62" s="37"/>
      <c r="T62" s="34"/>
      <c r="U62" s="32"/>
      <c r="V62" s="33"/>
      <c r="W62" s="34"/>
      <c r="X62" s="37"/>
      <c r="Y62" s="34"/>
      <c r="Z62" s="37"/>
      <c r="AA62" s="34"/>
      <c r="AB62" s="37"/>
      <c r="AC62" s="32"/>
      <c r="AD62" s="37"/>
      <c r="AE62" s="34"/>
      <c r="AF62" s="40"/>
    </row>
    <row r="63" spans="1:32" s="70" customFormat="1" ht="14.95" customHeight="1" x14ac:dyDescent="0.25">
      <c r="A63" s="35" t="s">
        <v>50</v>
      </c>
      <c r="B63" s="36" t="s">
        <v>5</v>
      </c>
      <c r="C63" s="34">
        <v>16</v>
      </c>
      <c r="D63" s="50">
        <f t="shared" si="10"/>
        <v>26</v>
      </c>
      <c r="E63" s="33">
        <f t="shared" si="11"/>
        <v>1.5625E-2</v>
      </c>
      <c r="F63" s="84">
        <f t="shared" si="6"/>
        <v>1</v>
      </c>
      <c r="G63" s="68">
        <f t="shared" si="7"/>
        <v>0</v>
      </c>
      <c r="H63" s="90">
        <v>26</v>
      </c>
      <c r="I63" s="91">
        <v>1.5625E-2</v>
      </c>
      <c r="J63" s="32"/>
      <c r="K63" s="37"/>
      <c r="L63" s="34"/>
      <c r="M63" s="37"/>
      <c r="N63" s="32"/>
      <c r="O63" s="37"/>
      <c r="P63" s="34"/>
      <c r="Q63" s="37"/>
      <c r="R63" s="34"/>
      <c r="S63" s="37"/>
      <c r="T63" s="34"/>
      <c r="U63" s="32"/>
      <c r="V63" s="33"/>
      <c r="W63" s="34"/>
      <c r="X63" s="37"/>
      <c r="Y63" s="34"/>
      <c r="Z63" s="37"/>
      <c r="AA63" s="34"/>
      <c r="AB63" s="37"/>
      <c r="AC63" s="32"/>
      <c r="AD63" s="37"/>
      <c r="AE63" s="34"/>
      <c r="AF63" s="40"/>
    </row>
    <row r="64" spans="1:32" s="70" customFormat="1" ht="14.95" customHeight="1" x14ac:dyDescent="0.25">
      <c r="A64" s="35" t="s">
        <v>52</v>
      </c>
      <c r="B64" s="36" t="s">
        <v>5</v>
      </c>
      <c r="C64" s="34">
        <v>17</v>
      </c>
      <c r="D64" s="50">
        <f t="shared" si="10"/>
        <v>20</v>
      </c>
      <c r="E64" s="33">
        <f t="shared" si="11"/>
        <v>1.6689814814814817E-2</v>
      </c>
      <c r="F64" s="84">
        <f t="shared" si="6"/>
        <v>1</v>
      </c>
      <c r="G64" s="68">
        <f t="shared" si="7"/>
        <v>0</v>
      </c>
      <c r="H64" s="90">
        <v>20</v>
      </c>
      <c r="I64" s="91">
        <v>1.6689814814814817E-2</v>
      </c>
      <c r="J64" s="32"/>
      <c r="K64" s="37"/>
      <c r="L64" s="34"/>
      <c r="M64" s="37"/>
      <c r="N64" s="32"/>
      <c r="O64" s="37"/>
      <c r="P64" s="34"/>
      <c r="Q64" s="37"/>
      <c r="R64" s="34"/>
      <c r="S64" s="37"/>
      <c r="T64" s="34"/>
      <c r="U64" s="32"/>
      <c r="V64" s="33"/>
      <c r="W64" s="34"/>
      <c r="X64" s="37"/>
      <c r="Y64" s="34"/>
      <c r="Z64" s="37"/>
      <c r="AA64" s="34"/>
      <c r="AB64" s="37"/>
      <c r="AC64" s="32"/>
      <c r="AD64" s="37"/>
      <c r="AE64" s="34"/>
      <c r="AF64" s="40"/>
    </row>
    <row r="65" spans="1:32" s="70" customFormat="1" ht="14.95" customHeight="1" x14ac:dyDescent="0.25">
      <c r="A65" s="35" t="s">
        <v>122</v>
      </c>
      <c r="B65" s="36" t="s">
        <v>5</v>
      </c>
      <c r="C65" s="34">
        <v>18</v>
      </c>
      <c r="D65" s="50">
        <f t="shared" si="10"/>
        <v>16</v>
      </c>
      <c r="E65" s="33">
        <f t="shared" si="11"/>
        <v>1.7326388888888888E-2</v>
      </c>
      <c r="F65" s="84">
        <f t="shared" si="6"/>
        <v>1</v>
      </c>
      <c r="G65" s="68">
        <f t="shared" si="7"/>
        <v>0</v>
      </c>
      <c r="H65" s="90">
        <v>16</v>
      </c>
      <c r="I65" s="91">
        <v>1.7326388888888888E-2</v>
      </c>
      <c r="J65" s="32"/>
      <c r="K65" s="37"/>
      <c r="L65" s="34"/>
      <c r="M65" s="37"/>
      <c r="N65" s="32"/>
      <c r="O65" s="37"/>
      <c r="P65" s="34"/>
      <c r="Q65" s="37"/>
      <c r="R65" s="34"/>
      <c r="S65" s="37"/>
      <c r="T65" s="34"/>
      <c r="U65" s="32"/>
      <c r="V65" s="33"/>
      <c r="W65" s="34"/>
      <c r="X65" s="37"/>
      <c r="Y65" s="34"/>
      <c r="Z65" s="37"/>
      <c r="AA65" s="34"/>
      <c r="AB65" s="37"/>
      <c r="AC65" s="32"/>
      <c r="AD65" s="37"/>
      <c r="AE65" s="34"/>
      <c r="AF65" s="40"/>
    </row>
    <row r="66" spans="1:32" s="70" customFormat="1" ht="14.95" customHeight="1" x14ac:dyDescent="0.25">
      <c r="A66" s="35" t="s">
        <v>101</v>
      </c>
      <c r="B66" s="36" t="s">
        <v>5</v>
      </c>
      <c r="C66" s="34">
        <v>19</v>
      </c>
      <c r="D66" s="50">
        <f t="shared" si="10"/>
        <v>14</v>
      </c>
      <c r="E66" s="33">
        <f t="shared" si="11"/>
        <v>1.7743055555555557E-2</v>
      </c>
      <c r="F66" s="84">
        <f t="shared" si="6"/>
        <v>1</v>
      </c>
      <c r="G66" s="68">
        <f t="shared" si="7"/>
        <v>0</v>
      </c>
      <c r="H66" s="90">
        <v>14</v>
      </c>
      <c r="I66" s="91">
        <v>1.7743055555555557E-2</v>
      </c>
      <c r="J66" s="32"/>
      <c r="K66" s="37"/>
      <c r="L66" s="34"/>
      <c r="M66" s="37"/>
      <c r="N66" s="32"/>
      <c r="O66" s="37"/>
      <c r="P66" s="34"/>
      <c r="Q66" s="37"/>
      <c r="R66" s="34"/>
      <c r="S66" s="37"/>
      <c r="T66" s="34"/>
      <c r="U66" s="32"/>
      <c r="V66" s="33"/>
      <c r="W66" s="34"/>
      <c r="X66" s="37"/>
      <c r="Y66" s="34"/>
      <c r="Z66" s="37"/>
      <c r="AA66" s="34"/>
      <c r="AB66" s="37"/>
      <c r="AC66" s="32"/>
      <c r="AD66" s="37"/>
      <c r="AE66" s="34"/>
      <c r="AF66" s="40"/>
    </row>
    <row r="67" spans="1:32" s="70" customFormat="1" ht="14.95" customHeight="1" x14ac:dyDescent="0.25">
      <c r="A67" s="35" t="s">
        <v>103</v>
      </c>
      <c r="B67" s="36" t="s">
        <v>0</v>
      </c>
      <c r="C67" s="34">
        <v>1</v>
      </c>
      <c r="D67" s="50">
        <f t="shared" si="10"/>
        <v>120</v>
      </c>
      <c r="E67" s="33">
        <f t="shared" si="11"/>
        <v>0.19060185185185188</v>
      </c>
      <c r="F67" s="84">
        <f t="shared" si="6"/>
        <v>4</v>
      </c>
      <c r="G67" s="68">
        <f t="shared" si="7"/>
        <v>0</v>
      </c>
      <c r="H67" s="90">
        <v>30</v>
      </c>
      <c r="I67" s="91">
        <v>1.4537037037037038E-2</v>
      </c>
      <c r="J67" s="105">
        <v>30</v>
      </c>
      <c r="K67" s="91">
        <v>0.13745370370370372</v>
      </c>
      <c r="L67" s="123">
        <v>30</v>
      </c>
      <c r="M67" s="91">
        <v>2.5914351851851855E-2</v>
      </c>
      <c r="N67" s="32"/>
      <c r="O67" s="37"/>
      <c r="P67" s="123">
        <v>30</v>
      </c>
      <c r="Q67" s="91">
        <v>1.269675925925926E-2</v>
      </c>
      <c r="R67" s="34"/>
      <c r="S67" s="37"/>
      <c r="T67" s="34"/>
      <c r="U67" s="32"/>
      <c r="V67" s="33"/>
      <c r="W67" s="34"/>
      <c r="X67" s="37"/>
      <c r="Y67" s="34"/>
      <c r="Z67" s="37"/>
      <c r="AA67" s="34"/>
      <c r="AB67" s="37"/>
      <c r="AC67" s="32"/>
      <c r="AD67" s="37"/>
      <c r="AE67" s="34"/>
      <c r="AF67" s="40"/>
    </row>
    <row r="68" spans="1:32" s="70" customFormat="1" ht="14.95" customHeight="1" x14ac:dyDescent="0.25">
      <c r="A68" s="35" t="s">
        <v>53</v>
      </c>
      <c r="B68" s="36" t="s">
        <v>0</v>
      </c>
      <c r="C68" s="34">
        <v>2</v>
      </c>
      <c r="D68" s="50">
        <f t="shared" si="10"/>
        <v>115</v>
      </c>
      <c r="E68" s="33">
        <f t="shared" si="11"/>
        <v>0.39938657407407407</v>
      </c>
      <c r="F68" s="84">
        <f t="shared" ref="F68:F86" si="12">COUNT(H68,J68,L68,N68,P68,R68,T68,W68,Y68,AA68)</f>
        <v>4</v>
      </c>
      <c r="G68" s="68">
        <f t="shared" ref="G68:G86" si="13">COUNT(AC68, AE68)</f>
        <v>0</v>
      </c>
      <c r="H68" s="90">
        <v>27</v>
      </c>
      <c r="I68" s="91">
        <v>1.9027777777777779E-2</v>
      </c>
      <c r="J68" s="32"/>
      <c r="K68" s="37"/>
      <c r="L68" s="123">
        <v>29</v>
      </c>
      <c r="M68" s="91">
        <v>3.4224537037037032E-2</v>
      </c>
      <c r="N68" s="105">
        <v>29</v>
      </c>
      <c r="O68" s="91">
        <v>0.10986111111111112</v>
      </c>
      <c r="P68" s="34"/>
      <c r="Q68" s="37"/>
      <c r="R68" s="34"/>
      <c r="S68" s="37"/>
      <c r="T68" s="123">
        <v>30</v>
      </c>
      <c r="U68" s="105">
        <v>15</v>
      </c>
      <c r="V68" s="119">
        <v>0.23627314814814815</v>
      </c>
      <c r="W68" s="34"/>
      <c r="X68" s="37"/>
      <c r="Y68" s="34"/>
      <c r="Z68" s="37"/>
      <c r="AA68" s="34"/>
      <c r="AB68" s="37"/>
      <c r="AC68" s="32"/>
      <c r="AD68" s="37"/>
      <c r="AE68" s="34"/>
      <c r="AF68" s="40"/>
    </row>
    <row r="69" spans="1:32" s="70" customFormat="1" ht="14.95" customHeight="1" x14ac:dyDescent="0.25">
      <c r="A69" s="35" t="s">
        <v>74</v>
      </c>
      <c r="B69" s="36" t="s">
        <v>0</v>
      </c>
      <c r="C69" s="34">
        <v>3</v>
      </c>
      <c r="D69" s="50">
        <f t="shared" si="10"/>
        <v>112</v>
      </c>
      <c r="E69" s="33">
        <f t="shared" si="11"/>
        <v>0.1255324074074074</v>
      </c>
      <c r="F69" s="84">
        <f t="shared" si="12"/>
        <v>4</v>
      </c>
      <c r="G69" s="68">
        <f t="shared" si="13"/>
        <v>0</v>
      </c>
      <c r="H69" s="93">
        <v>26</v>
      </c>
      <c r="I69" s="91">
        <v>2.6249999999999999E-2</v>
      </c>
      <c r="J69" s="32"/>
      <c r="K69" s="37"/>
      <c r="L69" s="123">
        <v>28</v>
      </c>
      <c r="M69" s="91">
        <v>4.6655092592592595E-2</v>
      </c>
      <c r="N69" s="32"/>
      <c r="O69" s="37"/>
      <c r="P69" s="123">
        <v>29</v>
      </c>
      <c r="Q69" s="91">
        <v>2.2430555555555554E-2</v>
      </c>
      <c r="R69" s="34"/>
      <c r="S69" s="37"/>
      <c r="T69" s="123">
        <v>29</v>
      </c>
      <c r="U69" s="105">
        <v>2</v>
      </c>
      <c r="V69" s="119">
        <v>3.019675925925926E-2</v>
      </c>
      <c r="W69" s="34"/>
      <c r="X69" s="37"/>
      <c r="Y69" s="34"/>
      <c r="Z69" s="37"/>
      <c r="AA69" s="34"/>
      <c r="AB69" s="37"/>
      <c r="AC69" s="32"/>
      <c r="AD69" s="37"/>
      <c r="AE69" s="34"/>
      <c r="AF69" s="40"/>
    </row>
    <row r="70" spans="1:32" s="70" customFormat="1" ht="14.95" customHeight="1" x14ac:dyDescent="0.25">
      <c r="A70" s="35" t="s">
        <v>119</v>
      </c>
      <c r="B70" s="36" t="s">
        <v>0</v>
      </c>
      <c r="C70" s="34">
        <v>4</v>
      </c>
      <c r="D70" s="50">
        <f t="shared" si="10"/>
        <v>87</v>
      </c>
      <c r="E70" s="33">
        <f t="shared" si="11"/>
        <v>0.31440972222222224</v>
      </c>
      <c r="F70" s="84">
        <f t="shared" si="12"/>
        <v>3</v>
      </c>
      <c r="G70" s="68">
        <f t="shared" si="13"/>
        <v>0</v>
      </c>
      <c r="H70" s="90">
        <v>28</v>
      </c>
      <c r="I70" s="91">
        <v>1.8287037037037036E-2</v>
      </c>
      <c r="J70" s="105">
        <v>29</v>
      </c>
      <c r="K70" s="91">
        <v>0.20280092592592591</v>
      </c>
      <c r="L70" s="34"/>
      <c r="M70" s="37"/>
      <c r="N70" s="105">
        <v>30</v>
      </c>
      <c r="O70" s="91">
        <v>9.3321759259259271E-2</v>
      </c>
      <c r="P70" s="34"/>
      <c r="Q70" s="37"/>
      <c r="R70" s="34"/>
      <c r="S70" s="37"/>
      <c r="T70" s="34"/>
      <c r="U70" s="32"/>
      <c r="V70" s="33"/>
      <c r="W70" s="34"/>
      <c r="X70" s="37"/>
      <c r="Y70" s="34"/>
      <c r="Z70" s="37"/>
      <c r="AA70" s="34"/>
      <c r="AB70" s="37"/>
      <c r="AC70" s="32"/>
      <c r="AD70" s="37"/>
      <c r="AE70" s="34"/>
      <c r="AF70" s="40"/>
    </row>
    <row r="71" spans="1:32" s="70" customFormat="1" ht="14.95" customHeight="1" x14ac:dyDescent="0.25">
      <c r="A71" s="35" t="s">
        <v>57</v>
      </c>
      <c r="B71" s="36" t="s">
        <v>0</v>
      </c>
      <c r="C71" s="34">
        <v>5</v>
      </c>
      <c r="D71" s="50">
        <f t="shared" si="10"/>
        <v>29</v>
      </c>
      <c r="E71" s="33">
        <f t="shared" si="11"/>
        <v>1.6493055555555556E-2</v>
      </c>
      <c r="F71" s="84">
        <f t="shared" si="12"/>
        <v>1</v>
      </c>
      <c r="G71" s="68">
        <f t="shared" si="13"/>
        <v>0</v>
      </c>
      <c r="H71" s="90">
        <v>29</v>
      </c>
      <c r="I71" s="92">
        <v>1.6493055555555556E-2</v>
      </c>
      <c r="J71" s="32"/>
      <c r="K71" s="37"/>
      <c r="L71" s="34"/>
      <c r="M71" s="37"/>
      <c r="N71" s="32"/>
      <c r="O71" s="37"/>
      <c r="P71" s="34"/>
      <c r="Q71" s="37"/>
      <c r="R71" s="34"/>
      <c r="S71" s="37"/>
      <c r="T71" s="34"/>
      <c r="U71" s="32"/>
      <c r="V71" s="33"/>
      <c r="W71" s="34"/>
      <c r="X71" s="37"/>
      <c r="Y71" s="34"/>
      <c r="Z71" s="37"/>
      <c r="AA71" s="34"/>
      <c r="AB71" s="37"/>
      <c r="AC71" s="32"/>
      <c r="AD71" s="37"/>
      <c r="AE71" s="34"/>
      <c r="AF71" s="40"/>
    </row>
    <row r="72" spans="1:32" s="70" customFormat="1" ht="14.95" customHeight="1" x14ac:dyDescent="0.25">
      <c r="A72" s="35" t="s">
        <v>147</v>
      </c>
      <c r="B72" s="36" t="s">
        <v>0</v>
      </c>
      <c r="C72" s="34">
        <v>6</v>
      </c>
      <c r="D72" s="50">
        <f t="shared" si="10"/>
        <v>28</v>
      </c>
      <c r="E72" s="33">
        <f t="shared" si="11"/>
        <v>0.14546296296296296</v>
      </c>
      <c r="F72" s="84">
        <f t="shared" si="12"/>
        <v>1</v>
      </c>
      <c r="G72" s="68">
        <f t="shared" si="13"/>
        <v>0</v>
      </c>
      <c r="H72" s="60"/>
      <c r="I72" s="37"/>
      <c r="J72" s="32"/>
      <c r="K72" s="37"/>
      <c r="L72" s="34"/>
      <c r="M72" s="37"/>
      <c r="N72" s="105">
        <v>28</v>
      </c>
      <c r="O72" s="91">
        <v>0.14546296296296296</v>
      </c>
      <c r="P72" s="34"/>
      <c r="Q72" s="37"/>
      <c r="R72" s="34"/>
      <c r="S72" s="37"/>
      <c r="T72" s="34"/>
      <c r="U72" s="32"/>
      <c r="V72" s="33"/>
      <c r="W72" s="34"/>
      <c r="X72" s="37"/>
      <c r="Y72" s="34"/>
      <c r="Z72" s="37"/>
      <c r="AA72" s="34"/>
      <c r="AB72" s="37"/>
      <c r="AC72" s="32"/>
      <c r="AD72" s="37"/>
      <c r="AE72" s="34"/>
      <c r="AF72" s="40"/>
    </row>
    <row r="73" spans="1:32" s="70" customFormat="1" ht="14.95" customHeight="1" x14ac:dyDescent="0.25">
      <c r="A73" s="35" t="s">
        <v>117</v>
      </c>
      <c r="B73" s="36" t="s">
        <v>0</v>
      </c>
      <c r="C73" s="34">
        <v>7</v>
      </c>
      <c r="D73" s="50">
        <f t="shared" si="10"/>
        <v>25</v>
      </c>
      <c r="E73" s="33">
        <f t="shared" si="11"/>
        <v>2.9641203703703701E-2</v>
      </c>
      <c r="F73" s="84">
        <f t="shared" si="12"/>
        <v>1</v>
      </c>
      <c r="G73" s="68">
        <f t="shared" si="13"/>
        <v>0</v>
      </c>
      <c r="H73" s="90">
        <v>25</v>
      </c>
      <c r="I73" s="91">
        <v>2.9641203703703701E-2</v>
      </c>
      <c r="J73" s="32"/>
      <c r="K73" s="37"/>
      <c r="L73" s="34"/>
      <c r="M73" s="37"/>
      <c r="N73" s="32"/>
      <c r="O73" s="37"/>
      <c r="P73" s="34"/>
      <c r="Q73" s="37"/>
      <c r="R73" s="34"/>
      <c r="S73" s="37"/>
      <c r="T73" s="34"/>
      <c r="U73" s="32"/>
      <c r="V73" s="33"/>
      <c r="W73" s="34"/>
      <c r="X73" s="37"/>
      <c r="Y73" s="34"/>
      <c r="Z73" s="37"/>
      <c r="AA73" s="34"/>
      <c r="AB73" s="37"/>
      <c r="AC73" s="32"/>
      <c r="AD73" s="37"/>
      <c r="AE73" s="34"/>
      <c r="AF73" s="40"/>
    </row>
    <row r="74" spans="1:32" s="70" customFormat="1" ht="14.95" customHeight="1" x14ac:dyDescent="0.25">
      <c r="A74" s="35" t="s">
        <v>61</v>
      </c>
      <c r="B74" s="36" t="s">
        <v>6</v>
      </c>
      <c r="C74" s="34">
        <v>1</v>
      </c>
      <c r="D74" s="50">
        <f>SUM(H74,J74,N74,P74,R74,T74,W74,Y74,AA74,AC74,AE74)</f>
        <v>179</v>
      </c>
      <c r="E74" s="33">
        <f>SUM(I74+K74+O74+Q74+S74+V74+X74+Z74+AB74+AD74+AF74)</f>
        <v>0.48804398148148148</v>
      </c>
      <c r="F74" s="84">
        <f t="shared" si="12"/>
        <v>7</v>
      </c>
      <c r="G74" s="68">
        <f t="shared" si="13"/>
        <v>0</v>
      </c>
      <c r="H74" s="90">
        <v>30</v>
      </c>
      <c r="I74" s="91">
        <v>1.7465277777777777E-2</v>
      </c>
      <c r="J74" s="105">
        <v>30</v>
      </c>
      <c r="K74" s="91">
        <v>0.19668981481481482</v>
      </c>
      <c r="L74" s="34">
        <v>24</v>
      </c>
      <c r="M74" s="37">
        <v>3.9189814814814809E-2</v>
      </c>
      <c r="N74" s="105">
        <v>30</v>
      </c>
      <c r="O74" s="91">
        <v>0.1013888888888889</v>
      </c>
      <c r="P74" s="123">
        <v>30</v>
      </c>
      <c r="Q74" s="91">
        <v>1.4953703703703705E-2</v>
      </c>
      <c r="R74" s="123">
        <v>30</v>
      </c>
      <c r="S74" s="91">
        <v>3.7384259259259263E-2</v>
      </c>
      <c r="T74" s="123">
        <v>29</v>
      </c>
      <c r="U74" s="105">
        <v>10</v>
      </c>
      <c r="V74" s="119">
        <v>0.12016203703703704</v>
      </c>
      <c r="W74" s="34"/>
      <c r="X74" s="37"/>
      <c r="Y74" s="34"/>
      <c r="Z74" s="37"/>
      <c r="AA74" s="34"/>
      <c r="AB74" s="37"/>
      <c r="AC74" s="32"/>
      <c r="AD74" s="37"/>
      <c r="AE74" s="34"/>
      <c r="AF74" s="40"/>
    </row>
    <row r="75" spans="1:32" s="70" customFormat="1" ht="14.95" customHeight="1" x14ac:dyDescent="0.25">
      <c r="A75" s="35" t="s">
        <v>59</v>
      </c>
      <c r="B75" s="36" t="s">
        <v>6</v>
      </c>
      <c r="C75" s="34">
        <v>2</v>
      </c>
      <c r="D75" s="50">
        <f>SUM(J75,L75,N75,P75,R75,T75,W75,Y75,AA75,AC75,AE75)</f>
        <v>168</v>
      </c>
      <c r="E75" s="33">
        <f>SUM(K75+M75+O75+Q75+S75+V75+X75+Z75+AB75+AD75+AF75)</f>
        <v>0.91584490740740732</v>
      </c>
      <c r="F75" s="84">
        <f t="shared" si="12"/>
        <v>7</v>
      </c>
      <c r="G75" s="68">
        <f t="shared" si="13"/>
        <v>0</v>
      </c>
      <c r="H75" s="60">
        <v>22</v>
      </c>
      <c r="I75" s="37">
        <v>2.0324074074074074E-2</v>
      </c>
      <c r="J75" s="105">
        <v>29</v>
      </c>
      <c r="K75" s="91">
        <v>0.28358796296296296</v>
      </c>
      <c r="L75" s="123">
        <v>26</v>
      </c>
      <c r="M75" s="91">
        <v>3.7476851851851851E-2</v>
      </c>
      <c r="N75" s="105">
        <v>29</v>
      </c>
      <c r="O75" s="91">
        <v>0.10879629629629629</v>
      </c>
      <c r="P75" s="123">
        <v>25</v>
      </c>
      <c r="Q75" s="91">
        <v>1.7893518518518517E-2</v>
      </c>
      <c r="R75" s="123">
        <v>29</v>
      </c>
      <c r="S75" s="91">
        <v>4.4976851851851851E-2</v>
      </c>
      <c r="T75" s="121">
        <v>30</v>
      </c>
      <c r="U75" s="103">
        <v>24</v>
      </c>
      <c r="V75" s="104">
        <v>0.42311342592592593</v>
      </c>
      <c r="W75" s="34"/>
      <c r="X75" s="37"/>
      <c r="Y75" s="34"/>
      <c r="Z75" s="37"/>
      <c r="AA75" s="34"/>
      <c r="AB75" s="37"/>
      <c r="AC75" s="32"/>
      <c r="AD75" s="37"/>
      <c r="AE75" s="34"/>
      <c r="AF75" s="40"/>
    </row>
    <row r="76" spans="1:32" s="70" customFormat="1" ht="14.95" customHeight="1" x14ac:dyDescent="0.25">
      <c r="A76" s="35" t="s">
        <v>96</v>
      </c>
      <c r="B76" s="36" t="s">
        <v>6</v>
      </c>
      <c r="C76" s="34">
        <v>3</v>
      </c>
      <c r="D76" s="50">
        <f>SUM(H76,J76,L76,N76,P76,R76,W76,Y76,AA76,AC76,AE76)</f>
        <v>165</v>
      </c>
      <c r="E76" s="33">
        <f>SUM(I76+K76+M76+O76+Q76+S76+X76+Z76+AB76+AD76+AF76)</f>
        <v>0.56422453703703712</v>
      </c>
      <c r="F76" s="84">
        <f t="shared" si="12"/>
        <v>7</v>
      </c>
      <c r="G76" s="68">
        <f t="shared" si="13"/>
        <v>0</v>
      </c>
      <c r="H76" s="90">
        <v>28</v>
      </c>
      <c r="I76" s="91">
        <v>1.7800925925925925E-2</v>
      </c>
      <c r="J76" s="105">
        <v>28</v>
      </c>
      <c r="K76" s="91">
        <v>0.30863425925925925</v>
      </c>
      <c r="L76" s="123">
        <v>27</v>
      </c>
      <c r="M76" s="91">
        <v>3.4930555555555555E-2</v>
      </c>
      <c r="N76" s="105">
        <v>28</v>
      </c>
      <c r="O76" s="91">
        <v>0.13153935185185187</v>
      </c>
      <c r="P76" s="123">
        <v>27</v>
      </c>
      <c r="Q76" s="91">
        <v>1.6168981481481482E-2</v>
      </c>
      <c r="R76" s="123">
        <v>27</v>
      </c>
      <c r="S76" s="91">
        <v>5.5150462962962964E-2</v>
      </c>
      <c r="T76" s="34">
        <v>26</v>
      </c>
      <c r="U76" s="32">
        <v>4</v>
      </c>
      <c r="V76" s="33">
        <v>4.6689814814814816E-2</v>
      </c>
      <c r="W76" s="34"/>
      <c r="X76" s="37"/>
      <c r="Y76" s="34"/>
      <c r="Z76" s="37"/>
      <c r="AA76" s="34"/>
      <c r="AB76" s="37"/>
      <c r="AC76" s="32"/>
      <c r="AD76" s="37"/>
      <c r="AE76" s="34"/>
      <c r="AF76" s="40"/>
    </row>
    <row r="77" spans="1:32" s="70" customFormat="1" ht="14.95" customHeight="1" x14ac:dyDescent="0.25">
      <c r="A77" s="35" t="s">
        <v>105</v>
      </c>
      <c r="B77" s="36" t="s">
        <v>6</v>
      </c>
      <c r="C77" s="34">
        <v>4</v>
      </c>
      <c r="D77" s="50">
        <f t="shared" ref="D77:D86" si="14">SUM(H77,J77,L77,N77,P77,R77,T77,W77,Y77,AA77,AC77,AE77)</f>
        <v>158</v>
      </c>
      <c r="E77" s="33">
        <f t="shared" ref="E77:E86" si="15">SUM(I77+K77+M77+O77+Q77+S77+V77+X77+Z77+AB77+AD77+AF77)</f>
        <v>0.4246875</v>
      </c>
      <c r="F77" s="84">
        <f t="shared" si="12"/>
        <v>6</v>
      </c>
      <c r="G77" s="68">
        <f t="shared" si="13"/>
        <v>0</v>
      </c>
      <c r="H77" s="90">
        <v>23</v>
      </c>
      <c r="I77" s="91">
        <v>1.951388888888889E-2</v>
      </c>
      <c r="J77" s="32"/>
      <c r="K77" s="37"/>
      <c r="L77" s="123">
        <v>25</v>
      </c>
      <c r="M77" s="91">
        <v>3.888888888888889E-2</v>
      </c>
      <c r="N77" s="105">
        <v>28</v>
      </c>
      <c r="O77" s="91">
        <v>0.13153935185185187</v>
      </c>
      <c r="P77" s="123">
        <v>26</v>
      </c>
      <c r="Q77" s="91">
        <v>1.7152777777777777E-2</v>
      </c>
      <c r="R77" s="123">
        <v>28</v>
      </c>
      <c r="S77" s="91">
        <v>5.2199074074074071E-2</v>
      </c>
      <c r="T77" s="123">
        <v>28</v>
      </c>
      <c r="U77" s="105">
        <v>10</v>
      </c>
      <c r="V77" s="119">
        <v>0.16539351851851852</v>
      </c>
      <c r="W77" s="34"/>
      <c r="X77" s="37"/>
      <c r="Y77" s="34"/>
      <c r="Z77" s="37"/>
      <c r="AA77" s="34"/>
      <c r="AB77" s="37"/>
      <c r="AC77" s="32"/>
      <c r="AD77" s="37"/>
      <c r="AE77" s="34"/>
      <c r="AF77" s="40"/>
    </row>
    <row r="78" spans="1:32" s="70" customFormat="1" ht="14.95" customHeight="1" x14ac:dyDescent="0.25">
      <c r="A78" s="35" t="s">
        <v>118</v>
      </c>
      <c r="B78" s="36" t="s">
        <v>6</v>
      </c>
      <c r="C78" s="34">
        <v>5</v>
      </c>
      <c r="D78" s="50">
        <f t="shared" si="14"/>
        <v>136</v>
      </c>
      <c r="E78" s="33">
        <f t="shared" si="15"/>
        <v>0.1706597222222222</v>
      </c>
      <c r="F78" s="84">
        <f t="shared" si="12"/>
        <v>5</v>
      </c>
      <c r="G78" s="68">
        <f t="shared" si="13"/>
        <v>0</v>
      </c>
      <c r="H78" s="90">
        <v>29</v>
      </c>
      <c r="I78" s="91">
        <v>1.7766203703703704E-2</v>
      </c>
      <c r="J78" s="32"/>
      <c r="K78" s="37"/>
      <c r="L78" s="123">
        <v>28</v>
      </c>
      <c r="M78" s="91">
        <v>3.3194444444444443E-2</v>
      </c>
      <c r="N78" s="32"/>
      <c r="O78" s="37"/>
      <c r="P78" s="123">
        <v>28</v>
      </c>
      <c r="Q78" s="91">
        <v>1.6064814814814813E-2</v>
      </c>
      <c r="R78" s="123">
        <v>26</v>
      </c>
      <c r="S78" s="91">
        <v>5.5208333333333331E-2</v>
      </c>
      <c r="T78" s="123">
        <v>25</v>
      </c>
      <c r="U78" s="105">
        <v>4</v>
      </c>
      <c r="V78" s="119">
        <v>4.8425925925925928E-2</v>
      </c>
      <c r="W78" s="34"/>
      <c r="X78" s="37"/>
      <c r="Y78" s="34"/>
      <c r="Z78" s="37"/>
      <c r="AA78" s="34"/>
      <c r="AB78" s="37"/>
      <c r="AC78" s="32"/>
      <c r="AD78" s="37"/>
      <c r="AE78" s="34"/>
      <c r="AF78" s="40"/>
    </row>
    <row r="79" spans="1:32" s="70" customFormat="1" ht="14.95" customHeight="1" x14ac:dyDescent="0.25">
      <c r="A79" s="100" t="s">
        <v>141</v>
      </c>
      <c r="B79" s="101" t="s">
        <v>6</v>
      </c>
      <c r="C79" s="102">
        <v>6</v>
      </c>
      <c r="D79" s="50">
        <f t="shared" si="14"/>
        <v>101</v>
      </c>
      <c r="E79" s="33">
        <f t="shared" si="15"/>
        <v>0.34462962962962962</v>
      </c>
      <c r="F79" s="84">
        <f t="shared" si="12"/>
        <v>4</v>
      </c>
      <c r="G79" s="68">
        <f t="shared" si="13"/>
        <v>0</v>
      </c>
      <c r="H79" s="60"/>
      <c r="I79" s="37"/>
      <c r="J79" s="32"/>
      <c r="K79" s="37"/>
      <c r="L79" s="123">
        <v>26</v>
      </c>
      <c r="M79" s="91">
        <v>4.6608796296296294E-2</v>
      </c>
      <c r="N79" s="105">
        <v>26</v>
      </c>
      <c r="O79" s="91">
        <v>0.15621527777777777</v>
      </c>
      <c r="P79" s="123">
        <v>24</v>
      </c>
      <c r="Q79" s="91">
        <v>2.1631944444444443E-2</v>
      </c>
      <c r="R79" s="123">
        <v>25</v>
      </c>
      <c r="S79" s="91">
        <v>0.12017361111111112</v>
      </c>
      <c r="T79" s="34"/>
      <c r="U79" s="32"/>
      <c r="V79" s="33"/>
      <c r="W79" s="34"/>
      <c r="X79" s="37"/>
      <c r="Y79" s="34"/>
      <c r="Z79" s="37"/>
      <c r="AA79" s="34"/>
      <c r="AB79" s="37"/>
      <c r="AC79" s="32"/>
      <c r="AD79" s="37"/>
      <c r="AE79" s="34"/>
      <c r="AF79" s="40"/>
    </row>
    <row r="80" spans="1:32" s="70" customFormat="1" ht="14.95" customHeight="1" x14ac:dyDescent="0.25">
      <c r="A80" s="100" t="s">
        <v>70</v>
      </c>
      <c r="B80" s="101" t="s">
        <v>6</v>
      </c>
      <c r="C80" s="102">
        <v>7</v>
      </c>
      <c r="D80" s="50">
        <f t="shared" si="14"/>
        <v>84</v>
      </c>
      <c r="E80" s="33">
        <f t="shared" si="15"/>
        <v>6.637731481481482E-2</v>
      </c>
      <c r="F80" s="84">
        <f t="shared" si="12"/>
        <v>3</v>
      </c>
      <c r="G80" s="68">
        <f t="shared" si="13"/>
        <v>0</v>
      </c>
      <c r="H80" s="90">
        <v>26</v>
      </c>
      <c r="I80" s="91">
        <v>1.8310185185185186E-2</v>
      </c>
      <c r="J80" s="32"/>
      <c r="K80" s="37"/>
      <c r="L80" s="123">
        <v>29</v>
      </c>
      <c r="M80" s="128">
        <v>3.2858796296296296E-2</v>
      </c>
      <c r="N80" s="32"/>
      <c r="O80" s="37"/>
      <c r="P80" s="123">
        <v>29</v>
      </c>
      <c r="Q80" s="91">
        <v>1.5208333333333332E-2</v>
      </c>
      <c r="R80" s="34"/>
      <c r="S80" s="37"/>
      <c r="T80" s="34"/>
      <c r="U80" s="32"/>
      <c r="V80" s="33"/>
      <c r="W80" s="34"/>
      <c r="X80" s="37"/>
      <c r="Y80" s="34"/>
      <c r="Z80" s="37"/>
      <c r="AA80" s="34"/>
      <c r="AB80" s="37"/>
      <c r="AC80" s="32"/>
      <c r="AD80" s="37"/>
      <c r="AE80" s="34"/>
      <c r="AF80" s="40"/>
    </row>
    <row r="81" spans="1:32" s="70" customFormat="1" ht="14.95" customHeight="1" x14ac:dyDescent="0.25">
      <c r="A81" s="100" t="s">
        <v>102</v>
      </c>
      <c r="B81" s="101" t="s">
        <v>6</v>
      </c>
      <c r="C81" s="102">
        <v>8</v>
      </c>
      <c r="D81" s="50">
        <f t="shared" si="14"/>
        <v>81</v>
      </c>
      <c r="E81" s="33">
        <f t="shared" si="15"/>
        <v>0.15135416666666668</v>
      </c>
      <c r="F81" s="84">
        <f t="shared" si="12"/>
        <v>3</v>
      </c>
      <c r="G81" s="68">
        <f t="shared" si="13"/>
        <v>0</v>
      </c>
      <c r="H81" s="90">
        <v>24</v>
      </c>
      <c r="I81" s="91">
        <v>1.8819444444444448E-2</v>
      </c>
      <c r="J81" s="32"/>
      <c r="K81" s="37"/>
      <c r="L81" s="123">
        <v>30</v>
      </c>
      <c r="M81" s="91">
        <v>3.2754629629629627E-2</v>
      </c>
      <c r="N81" s="32"/>
      <c r="O81" s="37"/>
      <c r="P81" s="34"/>
      <c r="Q81" s="37"/>
      <c r="R81" s="34"/>
      <c r="S81" s="37"/>
      <c r="T81" s="123">
        <v>27</v>
      </c>
      <c r="U81" s="105">
        <v>8</v>
      </c>
      <c r="V81" s="119">
        <v>9.9780092592592587E-2</v>
      </c>
      <c r="W81" s="34"/>
      <c r="X81" s="37"/>
      <c r="Y81" s="34"/>
      <c r="Z81" s="37"/>
      <c r="AA81" s="34"/>
      <c r="AB81" s="37"/>
      <c r="AC81" s="32"/>
      <c r="AD81" s="37"/>
      <c r="AE81" s="34"/>
      <c r="AF81" s="40"/>
    </row>
    <row r="82" spans="1:32" s="70" customFormat="1" ht="14.95" customHeight="1" x14ac:dyDescent="0.25">
      <c r="A82" s="100" t="s">
        <v>54</v>
      </c>
      <c r="B82" s="101" t="s">
        <v>6</v>
      </c>
      <c r="C82" s="102">
        <v>9</v>
      </c>
      <c r="D82" s="50">
        <f t="shared" si="14"/>
        <v>27</v>
      </c>
      <c r="E82" s="33">
        <f t="shared" si="15"/>
        <v>1.8101851851851852E-2</v>
      </c>
      <c r="F82" s="84">
        <f t="shared" si="12"/>
        <v>1</v>
      </c>
      <c r="G82" s="68">
        <f t="shared" si="13"/>
        <v>0</v>
      </c>
      <c r="H82" s="90">
        <v>27</v>
      </c>
      <c r="I82" s="91">
        <v>1.8101851851851852E-2</v>
      </c>
      <c r="J82" s="32"/>
      <c r="K82" s="37"/>
      <c r="L82" s="34"/>
      <c r="M82" s="37"/>
      <c r="N82" s="32"/>
      <c r="O82" s="37"/>
      <c r="P82" s="34"/>
      <c r="Q82" s="37"/>
      <c r="R82" s="34"/>
      <c r="S82" s="37"/>
      <c r="T82" s="34"/>
      <c r="U82" s="32"/>
      <c r="V82" s="33"/>
      <c r="W82" s="34"/>
      <c r="X82" s="37"/>
      <c r="Y82" s="34"/>
      <c r="Z82" s="37"/>
      <c r="AA82" s="34"/>
      <c r="AB82" s="37"/>
      <c r="AC82" s="32"/>
      <c r="AD82" s="37"/>
      <c r="AE82" s="34"/>
      <c r="AF82" s="40"/>
    </row>
    <row r="83" spans="1:32" s="70" customFormat="1" ht="14.95" customHeight="1" x14ac:dyDescent="0.25">
      <c r="A83" s="100" t="s">
        <v>69</v>
      </c>
      <c r="B83" s="101" t="s">
        <v>6</v>
      </c>
      <c r="C83" s="102">
        <v>10</v>
      </c>
      <c r="D83" s="50">
        <f t="shared" si="14"/>
        <v>26</v>
      </c>
      <c r="E83" s="33">
        <f t="shared" si="15"/>
        <v>1.8310185185185186E-2</v>
      </c>
      <c r="F83" s="84">
        <f t="shared" si="12"/>
        <v>1</v>
      </c>
      <c r="G83" s="68">
        <f t="shared" si="13"/>
        <v>0</v>
      </c>
      <c r="H83" s="90">
        <v>26</v>
      </c>
      <c r="I83" s="91">
        <v>1.8310185185185186E-2</v>
      </c>
      <c r="J83" s="32"/>
      <c r="K83" s="37"/>
      <c r="L83" s="34"/>
      <c r="M83" s="37"/>
      <c r="N83" s="32"/>
      <c r="O83" s="37"/>
      <c r="P83" s="34"/>
      <c r="Q83" s="37"/>
      <c r="R83" s="34"/>
      <c r="S83" s="37"/>
      <c r="T83" s="34"/>
      <c r="U83" s="32"/>
      <c r="V83" s="33"/>
      <c r="W83" s="34"/>
      <c r="X83" s="37"/>
      <c r="Y83" s="34"/>
      <c r="Z83" s="37"/>
      <c r="AA83" s="34"/>
      <c r="AB83" s="37"/>
      <c r="AC83" s="32"/>
      <c r="AD83" s="37"/>
      <c r="AE83" s="34"/>
      <c r="AF83" s="40"/>
    </row>
    <row r="84" spans="1:32" s="70" customFormat="1" ht="14.95" customHeight="1" x14ac:dyDescent="0.25">
      <c r="A84" s="100" t="s">
        <v>67</v>
      </c>
      <c r="B84" s="101" t="s">
        <v>7</v>
      </c>
      <c r="C84" s="102">
        <v>1</v>
      </c>
      <c r="D84" s="50">
        <f t="shared" si="14"/>
        <v>150</v>
      </c>
      <c r="E84" s="33">
        <f t="shared" si="15"/>
        <v>0.1683449074074074</v>
      </c>
      <c r="F84" s="84">
        <f t="shared" si="12"/>
        <v>5</v>
      </c>
      <c r="G84" s="68">
        <f t="shared" si="13"/>
        <v>0</v>
      </c>
      <c r="H84" s="90">
        <v>30</v>
      </c>
      <c r="I84" s="91">
        <v>2.028935185185185E-2</v>
      </c>
      <c r="J84" s="32"/>
      <c r="K84" s="37"/>
      <c r="L84" s="123">
        <v>30</v>
      </c>
      <c r="M84" s="91">
        <v>3.7962962962962962E-2</v>
      </c>
      <c r="N84" s="32"/>
      <c r="O84" s="37"/>
      <c r="P84" s="123">
        <v>30</v>
      </c>
      <c r="Q84" s="91">
        <v>2.2928240740740739E-2</v>
      </c>
      <c r="R84" s="123">
        <v>30</v>
      </c>
      <c r="S84" s="91">
        <v>5.4490740740740735E-2</v>
      </c>
      <c r="T84" s="123">
        <v>30</v>
      </c>
      <c r="U84" s="105">
        <v>1</v>
      </c>
      <c r="V84" s="119">
        <v>3.2673611111111105E-2</v>
      </c>
      <c r="W84" s="34"/>
      <c r="X84" s="37"/>
      <c r="Y84" s="34"/>
      <c r="Z84" s="37"/>
      <c r="AA84" s="34"/>
      <c r="AB84" s="37"/>
      <c r="AC84" s="32"/>
      <c r="AD84" s="37"/>
      <c r="AE84" s="34"/>
      <c r="AF84" s="40"/>
    </row>
    <row r="85" spans="1:32" s="70" customFormat="1" ht="14.95" customHeight="1" x14ac:dyDescent="0.25">
      <c r="A85" s="100" t="s">
        <v>113</v>
      </c>
      <c r="B85" s="101" t="s">
        <v>7</v>
      </c>
      <c r="C85" s="102">
        <v>2</v>
      </c>
      <c r="D85" s="50">
        <f t="shared" si="14"/>
        <v>29</v>
      </c>
      <c r="E85" s="33">
        <f t="shared" si="15"/>
        <v>2.0856481481481479E-2</v>
      </c>
      <c r="F85" s="84">
        <f t="shared" si="12"/>
        <v>1</v>
      </c>
      <c r="G85" s="68">
        <f t="shared" si="13"/>
        <v>0</v>
      </c>
      <c r="H85" s="90">
        <v>29</v>
      </c>
      <c r="I85" s="91">
        <v>2.0856481481481479E-2</v>
      </c>
      <c r="J85" s="32"/>
      <c r="K85" s="37"/>
      <c r="L85" s="34"/>
      <c r="M85" s="37"/>
      <c r="N85" s="32"/>
      <c r="O85" s="37"/>
      <c r="P85" s="34"/>
      <c r="Q85" s="37"/>
      <c r="R85" s="34"/>
      <c r="S85" s="37"/>
      <c r="T85" s="34"/>
      <c r="U85" s="32"/>
      <c r="V85" s="33"/>
      <c r="W85" s="34"/>
      <c r="X85" s="37"/>
      <c r="Y85" s="34"/>
      <c r="Z85" s="37"/>
      <c r="AA85" s="34"/>
      <c r="AB85" s="37"/>
      <c r="AC85" s="32"/>
      <c r="AD85" s="37"/>
      <c r="AE85" s="34"/>
      <c r="AF85" s="40"/>
    </row>
    <row r="86" spans="1:32" s="70" customFormat="1" ht="14.95" customHeight="1" x14ac:dyDescent="0.25">
      <c r="A86" s="100" t="s">
        <v>78</v>
      </c>
      <c r="B86" s="101" t="s">
        <v>22</v>
      </c>
      <c r="C86" s="102">
        <v>1</v>
      </c>
      <c r="D86" s="50">
        <f t="shared" si="14"/>
        <v>60</v>
      </c>
      <c r="E86" s="33">
        <f t="shared" si="15"/>
        <v>5.8368055555555548E-2</v>
      </c>
      <c r="F86" s="84">
        <f t="shared" si="12"/>
        <v>2</v>
      </c>
      <c r="G86" s="68">
        <f t="shared" si="13"/>
        <v>0</v>
      </c>
      <c r="H86" s="90">
        <v>30</v>
      </c>
      <c r="I86" s="91">
        <v>3.7824074074074072E-2</v>
      </c>
      <c r="J86" s="32"/>
      <c r="K86" s="37"/>
      <c r="L86" s="34"/>
      <c r="M86" s="37"/>
      <c r="N86" s="32"/>
      <c r="O86" s="37"/>
      <c r="P86" s="34"/>
      <c r="Q86" s="37"/>
      <c r="R86" s="34"/>
      <c r="S86" s="37"/>
      <c r="T86" s="123">
        <v>30</v>
      </c>
      <c r="U86" s="105">
        <v>1</v>
      </c>
      <c r="V86" s="119">
        <v>2.0543981481481479E-2</v>
      </c>
      <c r="W86" s="34"/>
      <c r="X86" s="37"/>
      <c r="Y86" s="34"/>
      <c r="Z86" s="37"/>
      <c r="AA86" s="34"/>
      <c r="AB86" s="37"/>
      <c r="AC86" s="32"/>
      <c r="AD86" s="37"/>
      <c r="AE86" s="34"/>
      <c r="AF86" s="40"/>
    </row>
    <row r="87" spans="1:32" s="70" customFormat="1" ht="14.95" customHeight="1" x14ac:dyDescent="0.25">
      <c r="A87" s="100"/>
      <c r="B87" s="101"/>
      <c r="C87" s="102"/>
      <c r="D87" s="50">
        <f t="shared" ref="D87" si="16">SUM(H87,J87,L87,N87,P87,R87,T87,W87,Y87,AA87,AC87,AE87)</f>
        <v>0</v>
      </c>
      <c r="E87" s="33">
        <f t="shared" ref="E87" si="17">SUM(I87+K87+M87+O87+Q87+S87+V87+X87+Z87+AB87+AD87+AF87)</f>
        <v>0</v>
      </c>
      <c r="F87" s="57">
        <f t="shared" ref="F87" si="18">COUNT(H87,J87,L87,N87,P87,R87,T87,W87,Y87,AA87)</f>
        <v>0</v>
      </c>
      <c r="G87" s="68">
        <f t="shared" ref="G87:G88" si="19">COUNT(AC87, AE87)</f>
        <v>0</v>
      </c>
      <c r="H87" s="60"/>
      <c r="I87" s="37"/>
      <c r="J87" s="32"/>
      <c r="K87" s="37"/>
      <c r="L87" s="34"/>
      <c r="M87" s="37"/>
      <c r="N87" s="32"/>
      <c r="O87" s="37"/>
      <c r="P87" s="34"/>
      <c r="Q87" s="37"/>
      <c r="R87" s="34"/>
      <c r="S87" s="37"/>
      <c r="T87" s="34"/>
      <c r="U87" s="32"/>
      <c r="V87" s="33"/>
      <c r="W87" s="34"/>
      <c r="X87" s="37"/>
      <c r="Y87" s="34"/>
      <c r="Z87" s="37"/>
      <c r="AA87" s="34"/>
      <c r="AB87" s="37"/>
      <c r="AC87" s="32"/>
      <c r="AD87" s="37"/>
      <c r="AE87" s="34"/>
      <c r="AF87" s="40"/>
    </row>
    <row r="88" spans="1:32" s="70" customFormat="1" ht="14.95" customHeight="1" x14ac:dyDescent="0.25">
      <c r="A88" s="100"/>
      <c r="B88" s="101"/>
      <c r="C88" s="102"/>
      <c r="D88" s="50">
        <f t="shared" ref="D88" si="20">SUM(H88,J88,L88,N88,P88,R88,T88,W88,Y88,AA88,AC88,AE88)</f>
        <v>0</v>
      </c>
      <c r="E88" s="33">
        <f t="shared" ref="E88" si="21">SUM(I88+K88+M88+O88+Q88+S88+V88+X88+Z88+AB88+AD88+AF88)</f>
        <v>0</v>
      </c>
      <c r="F88" s="57">
        <f t="shared" ref="F88" si="22">COUNT(H88,J88,L88,N88,P88,R88,T88,W88,Y88,AA88)</f>
        <v>0</v>
      </c>
      <c r="G88" s="68">
        <f t="shared" si="19"/>
        <v>0</v>
      </c>
      <c r="H88" s="60"/>
      <c r="I88" s="37"/>
      <c r="J88" s="32"/>
      <c r="K88" s="37"/>
      <c r="L88" s="34"/>
      <c r="M88" s="37"/>
      <c r="N88" s="32"/>
      <c r="O88" s="37"/>
      <c r="P88" s="34"/>
      <c r="Q88" s="37"/>
      <c r="R88" s="34"/>
      <c r="S88" s="37"/>
      <c r="T88" s="34"/>
      <c r="U88" s="32"/>
      <c r="V88" s="33"/>
      <c r="W88" s="34"/>
      <c r="X88" s="37"/>
      <c r="Y88" s="34"/>
      <c r="Z88" s="37"/>
      <c r="AA88" s="34"/>
      <c r="AB88" s="37"/>
      <c r="AC88" s="32"/>
      <c r="AD88" s="37"/>
      <c r="AE88" s="34"/>
      <c r="AF88" s="40"/>
    </row>
    <row r="89" spans="1:32" s="70" customFormat="1" ht="14.95" customHeight="1" x14ac:dyDescent="0.25">
      <c r="A89" s="100"/>
      <c r="B89" s="101"/>
      <c r="C89" s="102"/>
      <c r="D89" s="50">
        <f t="shared" ref="D89:D95" si="23">SUM(H89,J89,L89,N89,P89,R89,T89,W89,Y89,AA89,AC89,AE89)</f>
        <v>0</v>
      </c>
      <c r="E89" s="33">
        <f t="shared" ref="E89:E95" si="24">SUM(I89+K89+M89+O89+Q89+S89+V89+X89+Z89+AB89+AD89+AF89)</f>
        <v>0</v>
      </c>
      <c r="F89" s="57">
        <f t="shared" ref="F89:F95" si="25">COUNT(H89,J89,L89,N89,P89,R89,T89,W89,Y89,AA89)</f>
        <v>0</v>
      </c>
      <c r="G89" s="68">
        <f t="shared" ref="G89:G95" si="26">COUNT(AC89, AE89)</f>
        <v>0</v>
      </c>
      <c r="H89" s="60"/>
      <c r="I89" s="37"/>
      <c r="J89" s="32"/>
      <c r="K89" s="37"/>
      <c r="L89" s="34"/>
      <c r="M89" s="37"/>
      <c r="N89" s="32"/>
      <c r="O89" s="37"/>
      <c r="P89" s="34"/>
      <c r="Q89" s="37"/>
      <c r="R89" s="34"/>
      <c r="S89" s="37"/>
      <c r="T89" s="34"/>
      <c r="U89" s="32"/>
      <c r="V89" s="33"/>
      <c r="W89" s="34"/>
      <c r="X89" s="37"/>
      <c r="Y89" s="34"/>
      <c r="Z89" s="37"/>
      <c r="AA89" s="34"/>
      <c r="AB89" s="37"/>
      <c r="AC89" s="32"/>
      <c r="AD89" s="37"/>
      <c r="AE89" s="34"/>
      <c r="AF89" s="40"/>
    </row>
    <row r="90" spans="1:32" s="70" customFormat="1" ht="14.95" customHeight="1" x14ac:dyDescent="0.25">
      <c r="A90" s="100"/>
      <c r="B90" s="101"/>
      <c r="C90" s="102"/>
      <c r="D90" s="50">
        <f t="shared" si="23"/>
        <v>0</v>
      </c>
      <c r="E90" s="33">
        <f t="shared" si="24"/>
        <v>0</v>
      </c>
      <c r="F90" s="57">
        <f t="shared" si="25"/>
        <v>0</v>
      </c>
      <c r="G90" s="68">
        <f t="shared" si="26"/>
        <v>0</v>
      </c>
      <c r="H90" s="60"/>
      <c r="I90" s="37"/>
      <c r="J90" s="32"/>
      <c r="K90" s="37"/>
      <c r="L90" s="34"/>
      <c r="M90" s="37"/>
      <c r="N90" s="32"/>
      <c r="O90" s="37"/>
      <c r="P90" s="34"/>
      <c r="Q90" s="37"/>
      <c r="R90" s="34"/>
      <c r="S90" s="37"/>
      <c r="T90" s="34"/>
      <c r="U90" s="32"/>
      <c r="V90" s="33"/>
      <c r="W90" s="34"/>
      <c r="X90" s="37"/>
      <c r="Y90" s="34"/>
      <c r="Z90" s="37"/>
      <c r="AA90" s="34"/>
      <c r="AB90" s="37"/>
      <c r="AC90" s="32"/>
      <c r="AD90" s="37"/>
      <c r="AE90" s="34"/>
      <c r="AF90" s="40"/>
    </row>
    <row r="91" spans="1:32" s="70" customFormat="1" ht="14.95" customHeight="1" x14ac:dyDescent="0.25">
      <c r="A91" s="100"/>
      <c r="B91" s="101"/>
      <c r="C91" s="102"/>
      <c r="D91" s="50">
        <f t="shared" si="23"/>
        <v>0</v>
      </c>
      <c r="E91" s="33">
        <f t="shared" si="24"/>
        <v>0</v>
      </c>
      <c r="F91" s="57">
        <f t="shared" si="25"/>
        <v>0</v>
      </c>
      <c r="G91" s="68">
        <f t="shared" si="26"/>
        <v>0</v>
      </c>
      <c r="H91" s="60"/>
      <c r="I91" s="37"/>
      <c r="J91" s="32"/>
      <c r="K91" s="37"/>
      <c r="L91" s="34"/>
      <c r="M91" s="37"/>
      <c r="N91" s="32"/>
      <c r="O91" s="37"/>
      <c r="P91" s="34"/>
      <c r="Q91" s="37"/>
      <c r="R91" s="34"/>
      <c r="S91" s="37"/>
      <c r="T91" s="34"/>
      <c r="U91" s="32"/>
      <c r="V91" s="33"/>
      <c r="W91" s="34"/>
      <c r="X91" s="37"/>
      <c r="Y91" s="34"/>
      <c r="Z91" s="37"/>
      <c r="AA91" s="34"/>
      <c r="AB91" s="37"/>
      <c r="AC91" s="32"/>
      <c r="AD91" s="37"/>
      <c r="AE91" s="34"/>
      <c r="AF91" s="40"/>
    </row>
    <row r="92" spans="1:32" s="70" customFormat="1" ht="14.95" customHeight="1" x14ac:dyDescent="0.25">
      <c r="A92" s="100"/>
      <c r="B92" s="101"/>
      <c r="C92" s="102"/>
      <c r="D92" s="50">
        <f t="shared" si="23"/>
        <v>0</v>
      </c>
      <c r="E92" s="33">
        <f t="shared" si="24"/>
        <v>0</v>
      </c>
      <c r="F92" s="57">
        <f t="shared" si="25"/>
        <v>0</v>
      </c>
      <c r="G92" s="68">
        <f t="shared" si="26"/>
        <v>0</v>
      </c>
      <c r="H92" s="60"/>
      <c r="I92" s="37"/>
      <c r="J92" s="32"/>
      <c r="K92" s="37"/>
      <c r="L92" s="34"/>
      <c r="M92" s="37"/>
      <c r="N92" s="32"/>
      <c r="O92" s="37"/>
      <c r="P92" s="34"/>
      <c r="Q92" s="37"/>
      <c r="R92" s="34"/>
      <c r="S92" s="37"/>
      <c r="T92" s="34"/>
      <c r="U92" s="32"/>
      <c r="V92" s="33"/>
      <c r="W92" s="34"/>
      <c r="X92" s="37"/>
      <c r="Y92" s="34"/>
      <c r="Z92" s="37"/>
      <c r="AA92" s="34"/>
      <c r="AB92" s="37"/>
      <c r="AC92" s="32"/>
      <c r="AD92" s="37"/>
      <c r="AE92" s="34"/>
      <c r="AF92" s="40"/>
    </row>
    <row r="93" spans="1:32" s="70" customFormat="1" ht="14.95" customHeight="1" x14ac:dyDescent="0.25">
      <c r="A93" s="100"/>
      <c r="B93" s="101"/>
      <c r="C93" s="102"/>
      <c r="D93" s="50">
        <f t="shared" si="23"/>
        <v>0</v>
      </c>
      <c r="E93" s="33">
        <f t="shared" si="24"/>
        <v>0</v>
      </c>
      <c r="F93" s="57">
        <f t="shared" si="25"/>
        <v>0</v>
      </c>
      <c r="G93" s="68">
        <f t="shared" si="26"/>
        <v>0</v>
      </c>
      <c r="H93" s="60"/>
      <c r="I93" s="37"/>
      <c r="J93" s="32"/>
      <c r="K93" s="37"/>
      <c r="L93" s="34"/>
      <c r="M93" s="37"/>
      <c r="N93" s="32"/>
      <c r="O93" s="37"/>
      <c r="P93" s="34"/>
      <c r="Q93" s="37"/>
      <c r="R93" s="34"/>
      <c r="S93" s="37"/>
      <c r="T93" s="34"/>
      <c r="U93" s="32"/>
      <c r="V93" s="33"/>
      <c r="W93" s="34"/>
      <c r="X93" s="37"/>
      <c r="Y93" s="34"/>
      <c r="Z93" s="37"/>
      <c r="AA93" s="34"/>
      <c r="AB93" s="37"/>
      <c r="AC93" s="32"/>
      <c r="AD93" s="37"/>
      <c r="AE93" s="34"/>
      <c r="AF93" s="40"/>
    </row>
    <row r="94" spans="1:32" s="70" customFormat="1" ht="14.95" customHeight="1" x14ac:dyDescent="0.25">
      <c r="A94" s="100"/>
      <c r="B94" s="101"/>
      <c r="C94" s="102"/>
      <c r="D94" s="50">
        <f t="shared" si="23"/>
        <v>0</v>
      </c>
      <c r="E94" s="33">
        <f t="shared" si="24"/>
        <v>0</v>
      </c>
      <c r="F94" s="57">
        <f t="shared" si="25"/>
        <v>0</v>
      </c>
      <c r="G94" s="68">
        <f t="shared" si="26"/>
        <v>0</v>
      </c>
      <c r="H94" s="60"/>
      <c r="I94" s="37"/>
      <c r="J94" s="32"/>
      <c r="K94" s="37"/>
      <c r="L94" s="34"/>
      <c r="M94" s="37"/>
      <c r="N94" s="32"/>
      <c r="O94" s="37"/>
      <c r="P94" s="34"/>
      <c r="Q94" s="37"/>
      <c r="R94" s="34"/>
      <c r="S94" s="37"/>
      <c r="T94" s="34"/>
      <c r="U94" s="32"/>
      <c r="V94" s="33"/>
      <c r="W94" s="34"/>
      <c r="X94" s="37"/>
      <c r="Y94" s="34"/>
      <c r="Z94" s="37"/>
      <c r="AA94" s="34"/>
      <c r="AB94" s="37"/>
      <c r="AC94" s="32"/>
      <c r="AD94" s="37"/>
      <c r="AE94" s="34"/>
      <c r="AF94" s="40"/>
    </row>
    <row r="95" spans="1:32" s="70" customFormat="1" ht="14.95" customHeight="1" x14ac:dyDescent="0.25">
      <c r="A95" s="100"/>
      <c r="B95" s="101"/>
      <c r="C95" s="102"/>
      <c r="D95" s="50">
        <f t="shared" si="23"/>
        <v>0</v>
      </c>
      <c r="E95" s="33">
        <f t="shared" si="24"/>
        <v>0</v>
      </c>
      <c r="F95" s="57">
        <f t="shared" si="25"/>
        <v>0</v>
      </c>
      <c r="G95" s="68">
        <f t="shared" si="26"/>
        <v>0</v>
      </c>
      <c r="H95" s="60"/>
      <c r="I95" s="37"/>
      <c r="J95" s="32"/>
      <c r="K95" s="37"/>
      <c r="L95" s="34"/>
      <c r="M95" s="37"/>
      <c r="N95" s="32"/>
      <c r="O95" s="37"/>
      <c r="P95" s="34"/>
      <c r="Q95" s="37"/>
      <c r="R95" s="34"/>
      <c r="S95" s="37"/>
      <c r="T95" s="34"/>
      <c r="U95" s="32"/>
      <c r="V95" s="33"/>
      <c r="W95" s="34"/>
      <c r="X95" s="37"/>
      <c r="Y95" s="34"/>
      <c r="Z95" s="37"/>
      <c r="AA95" s="34"/>
      <c r="AB95" s="37"/>
      <c r="AC95" s="32"/>
      <c r="AD95" s="37"/>
      <c r="AE95" s="34"/>
      <c r="AF95" s="40"/>
    </row>
    <row r="96" spans="1:32" s="70" customFormat="1" ht="14.95" customHeight="1" thickBot="1" x14ac:dyDescent="0.3">
      <c r="A96" s="22"/>
      <c r="B96" s="23"/>
      <c r="C96" s="26"/>
      <c r="D96" s="55">
        <f t="shared" ref="D96" si="27">SUM(H96,J96,L96,N96,P96,R96,T96,W96,Y96,AA96,AC96,AE96)</f>
        <v>0</v>
      </c>
      <c r="E96" s="25">
        <f t="shared" ref="E96" si="28">SUM(I96+K96+M96+O96+Q96+S96+V96+X96+Z96+AB96+AD96+AF96)</f>
        <v>0</v>
      </c>
      <c r="F96" s="58">
        <f t="shared" ref="F96" si="29">COUNT(H96,J96,L96,N96,P96,R96,T96,W96,Y96,AA96)</f>
        <v>0</v>
      </c>
      <c r="G96" s="69">
        <f t="shared" ref="G96" si="30">COUNT(AC96, AE96)</f>
        <v>0</v>
      </c>
      <c r="H96" s="60"/>
      <c r="I96" s="37"/>
      <c r="J96" s="32"/>
      <c r="K96" s="37"/>
      <c r="L96" s="34"/>
      <c r="M96" s="37"/>
      <c r="N96" s="32"/>
      <c r="O96" s="37"/>
      <c r="P96" s="34"/>
      <c r="Q96" s="37"/>
      <c r="R96" s="34"/>
      <c r="S96" s="37"/>
      <c r="T96" s="34"/>
      <c r="U96" s="32"/>
      <c r="V96" s="33"/>
      <c r="W96" s="34"/>
      <c r="X96" s="37"/>
      <c r="Y96" s="34"/>
      <c r="Z96" s="37"/>
      <c r="AA96" s="34"/>
      <c r="AB96" s="37"/>
      <c r="AC96" s="32"/>
      <c r="AD96" s="37"/>
      <c r="AE96" s="34"/>
      <c r="AF96" s="40"/>
    </row>
    <row r="97" spans="1:33" ht="14.95" customHeight="1" x14ac:dyDescent="0.25">
      <c r="D97" s="2"/>
      <c r="E97" s="2"/>
      <c r="H97" s="94"/>
      <c r="I97" s="95">
        <f>SUM(I4:I96)</f>
        <v>1.441550925925926</v>
      </c>
      <c r="J97" s="95"/>
      <c r="K97" s="95">
        <f>SUM(K4:K96)</f>
        <v>26.472326388888892</v>
      </c>
      <c r="L97" s="95"/>
      <c r="M97" s="95">
        <f>SUM(M4:M96)</f>
        <v>1.3851504629629632</v>
      </c>
      <c r="N97" s="95"/>
      <c r="O97" s="95">
        <f>SUM(O4:O96)</f>
        <v>3.8619560185185176</v>
      </c>
      <c r="P97" s="95"/>
      <c r="Q97" s="95">
        <f>SUM(Q4:Q96)</f>
        <v>0.63217592592592609</v>
      </c>
      <c r="R97" s="95"/>
      <c r="S97" s="95">
        <f>SUM(S4:S96)</f>
        <v>1.6863425925925926</v>
      </c>
      <c r="T97" s="95"/>
      <c r="U97" s="96"/>
      <c r="V97" s="95">
        <f>SUM(V4:V96)</f>
        <v>3.6507523148148158</v>
      </c>
      <c r="W97" s="95"/>
      <c r="X97" s="95">
        <f>SUM(X4:X96)</f>
        <v>0</v>
      </c>
      <c r="Y97" s="95"/>
      <c r="Z97" s="95">
        <f>SUM(Z4:Z96)</f>
        <v>0</v>
      </c>
      <c r="AA97" s="95"/>
      <c r="AB97" s="95">
        <f>SUM(AB4:AB96)</f>
        <v>0</v>
      </c>
      <c r="AC97" s="95"/>
      <c r="AD97" s="95">
        <f>SUM(AD4:AD96)</f>
        <v>0</v>
      </c>
      <c r="AE97" s="95"/>
      <c r="AF97" s="97">
        <f>SUM(AF4:AF96)</f>
        <v>0</v>
      </c>
    </row>
    <row r="98" spans="1:33" ht="14.95" customHeight="1" thickBot="1" x14ac:dyDescent="0.3">
      <c r="B98" s="48"/>
      <c r="C98" t="s">
        <v>24</v>
      </c>
      <c r="D98" s="2"/>
      <c r="E98" s="2"/>
      <c r="H98" s="174" t="s">
        <v>115</v>
      </c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6"/>
    </row>
    <row r="99" spans="1:33" ht="14.95" customHeight="1" x14ac:dyDescent="0.25">
      <c r="B99" s="47"/>
      <c r="C99" t="s">
        <v>154</v>
      </c>
      <c r="D99" s="2"/>
      <c r="E99" s="2"/>
      <c r="H99" s="2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2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</row>
    <row r="100" spans="1:33" x14ac:dyDescent="0.25">
      <c r="C100"/>
      <c r="D100"/>
      <c r="E100"/>
      <c r="M100" s="5"/>
    </row>
    <row r="101" spans="1:33" x14ac:dyDescent="0.25">
      <c r="D101"/>
      <c r="E101"/>
      <c r="M101" s="5"/>
    </row>
    <row r="102" spans="1:33" s="1" customFormat="1" x14ac:dyDescent="0.25">
      <c r="A102" s="49"/>
      <c r="C102" s="49"/>
      <c r="D102" s="49"/>
      <c r="E102" s="49"/>
      <c r="AD102" s="2"/>
      <c r="AE102" s="2"/>
      <c r="AF102" s="2"/>
      <c r="AG102"/>
    </row>
    <row r="103" spans="1:33" s="1" customFormat="1" x14ac:dyDescent="0.25">
      <c r="A103"/>
      <c r="B103"/>
      <c r="C103"/>
      <c r="D103"/>
      <c r="E103"/>
      <c r="F103"/>
      <c r="G103"/>
      <c r="AD103" s="2"/>
      <c r="AE103" s="2"/>
      <c r="AF103" s="2"/>
      <c r="AG103"/>
    </row>
    <row r="104" spans="1:33" s="1" customFormat="1" x14ac:dyDescent="0.25">
      <c r="A104"/>
      <c r="B104"/>
      <c r="C104"/>
      <c r="D104"/>
      <c r="E104"/>
      <c r="F104"/>
      <c r="G104"/>
      <c r="AD104" s="2"/>
      <c r="AE104" s="2"/>
      <c r="AF104" s="2"/>
      <c r="AG104"/>
    </row>
  </sheetData>
  <autoFilter ref="A3:AF96" xr:uid="{00000000-0009-0000-0000-000000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4:AF86">
    <sortCondition ref="B4:B86"/>
    <sortCondition descending="1" ref="D4:D86"/>
    <sortCondition ref="E4:E86"/>
  </sortState>
  <mergeCells count="16">
    <mergeCell ref="H98:AF98"/>
    <mergeCell ref="A1:G2"/>
    <mergeCell ref="H1:AB1"/>
    <mergeCell ref="AC1:AF1"/>
    <mergeCell ref="AE2:AF2"/>
    <mergeCell ref="H2:I2"/>
    <mergeCell ref="J2:K2"/>
    <mergeCell ref="L2:M2"/>
    <mergeCell ref="N2:O2"/>
    <mergeCell ref="P2:Q2"/>
    <mergeCell ref="R2:S2"/>
    <mergeCell ref="T2:V2"/>
    <mergeCell ref="W2:X2"/>
    <mergeCell ref="Y2:Z2"/>
    <mergeCell ref="AA2:AB2"/>
    <mergeCell ref="AC2:AD2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E102"/>
  <sheetViews>
    <sheetView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sqref="A1:F2"/>
    </sheetView>
  </sheetViews>
  <sheetFormatPr defaultRowHeight="14.3" x14ac:dyDescent="0.25"/>
  <cols>
    <col min="1" max="1" width="17" customWidth="1"/>
    <col min="2" max="2" width="13.375" customWidth="1"/>
    <col min="3" max="4" width="13.375" style="1" customWidth="1"/>
    <col min="5" max="6" width="15.875" style="1" customWidth="1"/>
    <col min="7" max="7" width="9.875" style="1" customWidth="1"/>
    <col min="8" max="8" width="8.875" style="1" customWidth="1"/>
    <col min="9" max="9" width="9.875" style="1" customWidth="1"/>
    <col min="10" max="10" width="8.875" style="1" customWidth="1"/>
    <col min="11" max="11" width="9.875" style="1" customWidth="1"/>
    <col min="12" max="12" width="8.875" style="1" customWidth="1"/>
    <col min="13" max="13" width="9.875" style="1" customWidth="1"/>
    <col min="14" max="14" width="8.875" style="1" customWidth="1"/>
    <col min="15" max="15" width="9.875" style="1" customWidth="1"/>
    <col min="16" max="16" width="8.875" style="1" customWidth="1"/>
    <col min="17" max="17" width="9.875" style="1" customWidth="1"/>
    <col min="18" max="18" width="8.875" style="1" customWidth="1"/>
    <col min="19" max="19" width="9.875" style="1" customWidth="1"/>
    <col min="20" max="21" width="8.875" style="1" customWidth="1"/>
    <col min="22" max="22" width="9.875" style="1" customWidth="1"/>
    <col min="23" max="23" width="8.875" style="1" customWidth="1"/>
    <col min="24" max="24" width="9.875" style="1" customWidth="1"/>
    <col min="25" max="25" width="8.875" style="1" customWidth="1"/>
    <col min="26" max="26" width="9.875" style="1" customWidth="1"/>
    <col min="27" max="27" width="9.125" style="1"/>
    <col min="28" max="28" width="9.875" style="1" customWidth="1"/>
    <col min="29" max="29" width="9.125" style="2"/>
    <col min="30" max="30" width="9.875" style="2" customWidth="1"/>
    <col min="31" max="31" width="9.125" style="2"/>
  </cols>
  <sheetData>
    <row r="1" spans="1:31" x14ac:dyDescent="0.25">
      <c r="A1" s="189" t="s">
        <v>131</v>
      </c>
      <c r="B1" s="190"/>
      <c r="C1" s="190"/>
      <c r="D1" s="190"/>
      <c r="E1" s="190"/>
      <c r="F1" s="191"/>
      <c r="G1" s="183" t="s">
        <v>26</v>
      </c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 t="s">
        <v>27</v>
      </c>
      <c r="AC1" s="184"/>
      <c r="AD1" s="184"/>
      <c r="AE1" s="185"/>
    </row>
    <row r="2" spans="1:31" ht="64.55" customHeight="1" thickBot="1" x14ac:dyDescent="0.3">
      <c r="A2" s="192"/>
      <c r="B2" s="193"/>
      <c r="C2" s="193"/>
      <c r="D2" s="193"/>
      <c r="E2" s="193"/>
      <c r="F2" s="194"/>
      <c r="G2" s="188" t="s">
        <v>39</v>
      </c>
      <c r="H2" s="186"/>
      <c r="I2" s="186" t="s">
        <v>40</v>
      </c>
      <c r="J2" s="186"/>
      <c r="K2" s="186" t="s">
        <v>41</v>
      </c>
      <c r="L2" s="186"/>
      <c r="M2" s="186" t="s">
        <v>150</v>
      </c>
      <c r="N2" s="186"/>
      <c r="O2" s="186" t="s">
        <v>42</v>
      </c>
      <c r="P2" s="186"/>
      <c r="Q2" s="186" t="s">
        <v>43</v>
      </c>
      <c r="R2" s="186"/>
      <c r="S2" s="186" t="s">
        <v>44</v>
      </c>
      <c r="T2" s="186"/>
      <c r="U2" s="186"/>
      <c r="V2" s="186" t="s">
        <v>45</v>
      </c>
      <c r="W2" s="186"/>
      <c r="X2" s="186" t="s">
        <v>46</v>
      </c>
      <c r="Y2" s="186"/>
      <c r="Z2" s="186" t="s">
        <v>47</v>
      </c>
      <c r="AA2" s="186"/>
      <c r="AB2" s="186" t="s">
        <v>48</v>
      </c>
      <c r="AC2" s="186"/>
      <c r="AD2" s="186" t="s">
        <v>49</v>
      </c>
      <c r="AE2" s="187"/>
    </row>
    <row r="3" spans="1:31" ht="35.35" customHeight="1" thickBot="1" x14ac:dyDescent="0.3">
      <c r="A3" s="3" t="s">
        <v>1</v>
      </c>
      <c r="B3" s="46" t="s">
        <v>3</v>
      </c>
      <c r="C3" s="44" t="s">
        <v>129</v>
      </c>
      <c r="D3" s="44" t="s">
        <v>14</v>
      </c>
      <c r="E3" s="56" t="s">
        <v>166</v>
      </c>
      <c r="F3" s="45" t="s">
        <v>165</v>
      </c>
      <c r="G3" s="59" t="s">
        <v>123</v>
      </c>
      <c r="H3" s="44" t="s">
        <v>13</v>
      </c>
      <c r="I3" s="44" t="s">
        <v>123</v>
      </c>
      <c r="J3" s="44" t="s">
        <v>13</v>
      </c>
      <c r="K3" s="44" t="s">
        <v>123</v>
      </c>
      <c r="L3" s="44" t="s">
        <v>13</v>
      </c>
      <c r="M3" s="44" t="s">
        <v>123</v>
      </c>
      <c r="N3" s="44" t="s">
        <v>13</v>
      </c>
      <c r="O3" s="44" t="s">
        <v>123</v>
      </c>
      <c r="P3" s="44" t="s">
        <v>13</v>
      </c>
      <c r="Q3" s="44" t="s">
        <v>123</v>
      </c>
      <c r="R3" s="44" t="s">
        <v>13</v>
      </c>
      <c r="S3" s="44" t="s">
        <v>123</v>
      </c>
      <c r="T3" s="44" t="s">
        <v>163</v>
      </c>
      <c r="U3" s="44" t="s">
        <v>13</v>
      </c>
      <c r="V3" s="44" t="s">
        <v>123</v>
      </c>
      <c r="W3" s="44" t="s">
        <v>13</v>
      </c>
      <c r="X3" s="44" t="s">
        <v>123</v>
      </c>
      <c r="Y3" s="44" t="s">
        <v>13</v>
      </c>
      <c r="Z3" s="44" t="s">
        <v>123</v>
      </c>
      <c r="AA3" s="44" t="s">
        <v>13</v>
      </c>
      <c r="AB3" s="44" t="s">
        <v>123</v>
      </c>
      <c r="AC3" s="44" t="s">
        <v>13</v>
      </c>
      <c r="AD3" s="44" t="s">
        <v>123</v>
      </c>
      <c r="AE3" s="45" t="s">
        <v>13</v>
      </c>
    </row>
    <row r="4" spans="1:31" s="66" customFormat="1" ht="14.95" customHeight="1" x14ac:dyDescent="0.25">
      <c r="A4" s="27" t="s">
        <v>109</v>
      </c>
      <c r="B4" s="28" t="s">
        <v>9</v>
      </c>
      <c r="C4" s="74">
        <f>SUM(G4,K4,M4,O4,Q4,S4,V4,X4,Z4,AB4,AD4)</f>
        <v>24</v>
      </c>
      <c r="D4" s="75">
        <f>SUM(H4+L4+N4+P4+R4+U4+W4+Y4+AA4+AC4+AE4)</f>
        <v>0.27922453703703703</v>
      </c>
      <c r="E4" s="76">
        <f>COUNT(G4,K4,M4,O4,Q4,S4,V4,X4,Z4)</f>
        <v>6</v>
      </c>
      <c r="F4" s="77">
        <f t="shared" ref="F4:F35" si="0">COUNT(AB4, AD4)</f>
        <v>0</v>
      </c>
      <c r="G4" s="98">
        <v>4</v>
      </c>
      <c r="H4" s="99">
        <v>1.8692129629629631E-2</v>
      </c>
      <c r="I4" s="79">
        <v>8</v>
      </c>
      <c r="J4" s="75">
        <v>0.30863425925925925</v>
      </c>
      <c r="K4" s="124">
        <v>3</v>
      </c>
      <c r="L4" s="126">
        <v>3.3981481481481481E-2</v>
      </c>
      <c r="M4" s="106">
        <v>3</v>
      </c>
      <c r="N4" s="126">
        <v>9.5636574074074068E-2</v>
      </c>
      <c r="O4" s="173">
        <v>4</v>
      </c>
      <c r="P4" s="99">
        <v>1.6400462962962964E-2</v>
      </c>
      <c r="Q4" s="173">
        <v>2</v>
      </c>
      <c r="R4" s="126">
        <v>3.9166666666666662E-2</v>
      </c>
      <c r="S4" s="106">
        <v>8</v>
      </c>
      <c r="T4" s="106">
        <v>5</v>
      </c>
      <c r="U4" s="107">
        <v>7.5347222222222218E-2</v>
      </c>
      <c r="V4" s="73"/>
      <c r="W4" s="78"/>
      <c r="X4" s="73"/>
      <c r="Y4" s="78"/>
      <c r="Z4" s="73"/>
      <c r="AA4" s="78"/>
      <c r="AB4" s="79"/>
      <c r="AC4" s="75"/>
      <c r="AD4" s="73"/>
      <c r="AE4" s="80"/>
    </row>
    <row r="5" spans="1:31" s="66" customFormat="1" ht="14.95" customHeight="1" x14ac:dyDescent="0.25">
      <c r="A5" s="108" t="s">
        <v>88</v>
      </c>
      <c r="B5" s="109" t="s">
        <v>9</v>
      </c>
      <c r="C5" s="82">
        <f>SUM(G5,I5,K5,M5,O5,Q5,S5,V5,X5,Z5,AB5,AD5)</f>
        <v>25</v>
      </c>
      <c r="D5" s="83">
        <f>SUM(H5+J5+L5+N5+P5+R5+U5+W5+Y5+AA5+AC5+AE5)</f>
        <v>0.20656250000000001</v>
      </c>
      <c r="E5" s="84">
        <f>COUNT(G5,I5,K5,M5,O5,Q5,S5,V5,X5,Z5)</f>
        <v>6</v>
      </c>
      <c r="F5" s="85">
        <f t="shared" si="0"/>
        <v>0</v>
      </c>
      <c r="G5" s="111">
        <v>2</v>
      </c>
      <c r="H5" s="112">
        <v>1.726851851851852E-2</v>
      </c>
      <c r="I5" s="117"/>
      <c r="J5" s="110"/>
      <c r="K5" s="125">
        <v>1</v>
      </c>
      <c r="L5" s="127">
        <v>3.1203703703703702E-2</v>
      </c>
      <c r="M5" s="113">
        <v>2</v>
      </c>
      <c r="N5" s="127">
        <v>9.5069444444444443E-2</v>
      </c>
      <c r="O5" s="125">
        <v>3</v>
      </c>
      <c r="P5" s="127">
        <v>1.556712962962963E-2</v>
      </c>
      <c r="Q5" s="125">
        <v>1</v>
      </c>
      <c r="R5" s="127">
        <v>3.7905092592592594E-2</v>
      </c>
      <c r="S5" s="113">
        <v>16</v>
      </c>
      <c r="T5" s="113">
        <v>1</v>
      </c>
      <c r="U5" s="114">
        <v>9.5486111111111101E-3</v>
      </c>
      <c r="V5" s="115"/>
      <c r="W5" s="116"/>
      <c r="X5" s="115"/>
      <c r="Y5" s="116"/>
      <c r="Z5" s="115"/>
      <c r="AA5" s="116"/>
      <c r="AB5" s="117"/>
      <c r="AC5" s="110"/>
      <c r="AD5" s="115"/>
      <c r="AE5" s="118"/>
    </row>
    <row r="6" spans="1:31" s="66" customFormat="1" ht="14.95" customHeight="1" x14ac:dyDescent="0.25">
      <c r="A6" s="108" t="s">
        <v>77</v>
      </c>
      <c r="B6" s="109" t="s">
        <v>10</v>
      </c>
      <c r="C6" s="82">
        <f>SUM(G6,I6,K6,M6,O6,S6,V6,X6,Z6,AB6,AD6)</f>
        <v>28</v>
      </c>
      <c r="D6" s="83">
        <f>SUM(H6+J6+L6+N6+P6+U6+W6+Y6+AA6+AC6+AE6)</f>
        <v>0.61401620370370369</v>
      </c>
      <c r="E6" s="84">
        <f>COUNT(G6,I6,K6,M6,O6,S6,V6,X6,Z6)</f>
        <v>6</v>
      </c>
      <c r="F6" s="85">
        <f t="shared" si="0"/>
        <v>0</v>
      </c>
      <c r="G6" s="111">
        <v>8</v>
      </c>
      <c r="H6" s="112">
        <v>2.0358796296296295E-2</v>
      </c>
      <c r="I6" s="113">
        <v>3</v>
      </c>
      <c r="J6" s="114">
        <v>0.24145833333333333</v>
      </c>
      <c r="K6" s="125">
        <v>6</v>
      </c>
      <c r="L6" s="127">
        <v>3.6493055555555549E-2</v>
      </c>
      <c r="M6" s="113">
        <v>4</v>
      </c>
      <c r="N6" s="127">
        <v>0.10258101851851852</v>
      </c>
      <c r="O6" s="136">
        <v>5</v>
      </c>
      <c r="P6" s="112">
        <v>1.7280092592592593E-2</v>
      </c>
      <c r="Q6" s="132">
        <v>11</v>
      </c>
      <c r="R6" s="133">
        <v>5.1041666666666673E-2</v>
      </c>
      <c r="S6" s="113">
        <v>2</v>
      </c>
      <c r="T6" s="113">
        <v>12</v>
      </c>
      <c r="U6" s="114">
        <v>0.19584490740740743</v>
      </c>
      <c r="V6" s="132"/>
      <c r="W6" s="133"/>
      <c r="X6" s="132"/>
      <c r="Y6" s="133"/>
      <c r="Z6" s="132"/>
      <c r="AA6" s="133"/>
      <c r="AB6" s="134"/>
      <c r="AC6" s="133"/>
      <c r="AD6" s="132"/>
      <c r="AE6" s="135"/>
    </row>
    <row r="7" spans="1:31" s="66" customFormat="1" ht="14.95" customHeight="1" x14ac:dyDescent="0.25">
      <c r="A7" s="35" t="s">
        <v>106</v>
      </c>
      <c r="B7" s="36" t="s">
        <v>9</v>
      </c>
      <c r="C7" s="50">
        <f>SUM(I7,K7,M7,O7,Q7,S7,V7,X7,Z7,AB7,AD7)</f>
        <v>35</v>
      </c>
      <c r="D7" s="33">
        <f>SUM(J7+L7+N7+P7+R7+U7+W7+Y7+AA7+AC7+AE7)</f>
        <v>0.81978009259259266</v>
      </c>
      <c r="E7" s="57">
        <f>COUNT(I7,K7,M7,O7,Q7,S7,V7,X7,Z7)</f>
        <v>6</v>
      </c>
      <c r="F7" s="68">
        <f t="shared" si="0"/>
        <v>0</v>
      </c>
      <c r="G7" s="60">
        <v>23</v>
      </c>
      <c r="H7" s="37">
        <v>2.5960648148148149E-2</v>
      </c>
      <c r="I7" s="105">
        <v>5</v>
      </c>
      <c r="J7" s="91">
        <v>0.24626157407407409</v>
      </c>
      <c r="K7" s="123">
        <v>7</v>
      </c>
      <c r="L7" s="91">
        <v>3.7025462962962961E-2</v>
      </c>
      <c r="M7" s="105">
        <v>7</v>
      </c>
      <c r="N7" s="91">
        <v>0.12565972222222221</v>
      </c>
      <c r="O7" s="123">
        <v>8</v>
      </c>
      <c r="P7" s="91">
        <v>1.8715277777777779E-2</v>
      </c>
      <c r="Q7" s="123">
        <v>7</v>
      </c>
      <c r="R7" s="122">
        <v>4.5821759259259263E-2</v>
      </c>
      <c r="S7" s="103">
        <v>1</v>
      </c>
      <c r="T7" s="103">
        <v>20</v>
      </c>
      <c r="U7" s="104">
        <v>0.34629629629629632</v>
      </c>
      <c r="V7" s="81"/>
      <c r="W7" s="86"/>
      <c r="X7" s="81"/>
      <c r="Y7" s="86"/>
      <c r="Z7" s="81"/>
      <c r="AA7" s="86"/>
      <c r="AB7" s="87"/>
      <c r="AC7" s="83"/>
      <c r="AD7" s="81"/>
      <c r="AE7" s="88"/>
    </row>
    <row r="8" spans="1:31" s="66" customFormat="1" ht="14.95" customHeight="1" x14ac:dyDescent="0.25">
      <c r="A8" s="35" t="s">
        <v>125</v>
      </c>
      <c r="B8" s="36" t="s">
        <v>10</v>
      </c>
      <c r="C8" s="82">
        <f>SUM(I8,K8,M8,O8,Q8,S8,V8,X8,Z8,AB8,AD8)</f>
        <v>36</v>
      </c>
      <c r="D8" s="83">
        <f>SUM(J8+L8+N8+P8+R8+U8+W8+Y8+AA8+AC8+AE8)</f>
        <v>0.53576388888888882</v>
      </c>
      <c r="E8" s="84">
        <f>COUNT(I8,K8,M8,O8,Q8,S8,V8,X8,Z8)</f>
        <v>6</v>
      </c>
      <c r="F8" s="85">
        <f t="shared" si="0"/>
        <v>0</v>
      </c>
      <c r="G8" s="60">
        <v>19</v>
      </c>
      <c r="H8" s="37">
        <v>2.3877314814814813E-2</v>
      </c>
      <c r="I8" s="103">
        <v>4</v>
      </c>
      <c r="J8" s="104">
        <v>0.24386574074074074</v>
      </c>
      <c r="K8" s="121">
        <v>11</v>
      </c>
      <c r="L8" s="122">
        <v>3.7986111111111116E-2</v>
      </c>
      <c r="M8" s="103">
        <v>6</v>
      </c>
      <c r="N8" s="122">
        <v>0.11344907407407408</v>
      </c>
      <c r="O8" s="123">
        <v>6</v>
      </c>
      <c r="P8" s="91">
        <v>1.7951388888888888E-2</v>
      </c>
      <c r="Q8" s="123">
        <v>5</v>
      </c>
      <c r="R8" s="91">
        <v>4.5567129629629631E-2</v>
      </c>
      <c r="S8" s="103">
        <v>4</v>
      </c>
      <c r="T8" s="103">
        <v>6</v>
      </c>
      <c r="U8" s="104">
        <v>7.694444444444444E-2</v>
      </c>
      <c r="V8" s="81"/>
      <c r="W8" s="86"/>
      <c r="X8" s="81"/>
      <c r="Y8" s="86"/>
      <c r="Z8" s="81"/>
      <c r="AA8" s="86"/>
      <c r="AB8" s="87"/>
      <c r="AC8" s="83"/>
      <c r="AD8" s="81"/>
      <c r="AE8" s="88"/>
    </row>
    <row r="9" spans="1:31" s="66" customFormat="1" ht="14.95" customHeight="1" x14ac:dyDescent="0.25">
      <c r="A9" s="35" t="s">
        <v>86</v>
      </c>
      <c r="B9" s="36" t="s">
        <v>9</v>
      </c>
      <c r="C9" s="82">
        <f>SUM(G9,I9,K9,M9,Q9,S9,V9,X9,Z9,AB9,AD9)</f>
        <v>47</v>
      </c>
      <c r="D9" s="83">
        <f>SUM(H9+J9+L9+N9+R9+U9+W9+Y9+AA9+AC9+AE9)</f>
        <v>0.63318287037037035</v>
      </c>
      <c r="E9" s="84">
        <f>COUNT(G9,I9,K9,M9,Q9,S9,V9,X9,Z9)</f>
        <v>6</v>
      </c>
      <c r="F9" s="85">
        <f t="shared" si="0"/>
        <v>0</v>
      </c>
      <c r="G9" s="90">
        <v>9</v>
      </c>
      <c r="H9" s="91">
        <v>2.0393518518518519E-2</v>
      </c>
      <c r="I9" s="103">
        <v>7</v>
      </c>
      <c r="J9" s="104">
        <v>0.30746527777777777</v>
      </c>
      <c r="K9" s="121">
        <v>5</v>
      </c>
      <c r="L9" s="122">
        <v>3.6319444444444439E-2</v>
      </c>
      <c r="M9" s="103">
        <v>12</v>
      </c>
      <c r="N9" s="122">
        <v>0.13890046296296296</v>
      </c>
      <c r="O9" s="81">
        <v>13</v>
      </c>
      <c r="P9" s="86">
        <v>2.1250000000000002E-2</v>
      </c>
      <c r="Q9" s="121">
        <v>9</v>
      </c>
      <c r="R9" s="122">
        <v>4.9131944444444443E-2</v>
      </c>
      <c r="S9" s="123">
        <v>5</v>
      </c>
      <c r="T9" s="105">
        <v>6</v>
      </c>
      <c r="U9" s="119">
        <v>8.0972222222222223E-2</v>
      </c>
      <c r="V9" s="81"/>
      <c r="W9" s="86"/>
      <c r="X9" s="81"/>
      <c r="Y9" s="86"/>
      <c r="Z9" s="81"/>
      <c r="AA9" s="86"/>
      <c r="AB9" s="87"/>
      <c r="AC9" s="83"/>
      <c r="AD9" s="81"/>
      <c r="AE9" s="88"/>
    </row>
    <row r="10" spans="1:31" s="66" customFormat="1" ht="14.95" customHeight="1" x14ac:dyDescent="0.25">
      <c r="A10" s="35" t="s">
        <v>99</v>
      </c>
      <c r="B10" s="36" t="s">
        <v>9</v>
      </c>
      <c r="C10" s="82">
        <f>SUM(G10,I10,K10,M10,O10,Q10,S10,V10,X10,Z10,AB10,AD10)</f>
        <v>57</v>
      </c>
      <c r="D10" s="83">
        <f>SUM(H10+J10+L10+N10+P10+R10+U10+W10+Y10+AA10+AC10+AE10)</f>
        <v>0.52230324074074064</v>
      </c>
      <c r="E10" s="84">
        <f>COUNT(G10,I10,K10,M10,O10,Q10,S10,V10,X10,Z10)</f>
        <v>6</v>
      </c>
      <c r="F10" s="85">
        <f t="shared" si="0"/>
        <v>0</v>
      </c>
      <c r="G10" s="90">
        <v>9</v>
      </c>
      <c r="H10" s="91">
        <v>2.0393518518518519E-2</v>
      </c>
      <c r="I10" s="103">
        <v>8</v>
      </c>
      <c r="J10" s="104">
        <v>0.30863425925925925</v>
      </c>
      <c r="K10" s="121">
        <v>9</v>
      </c>
      <c r="L10" s="122">
        <v>3.78587962962963E-2</v>
      </c>
      <c r="M10" s="87"/>
      <c r="N10" s="86"/>
      <c r="O10" s="123">
        <v>13</v>
      </c>
      <c r="P10" s="91">
        <v>2.1250000000000002E-2</v>
      </c>
      <c r="Q10" s="121">
        <v>13</v>
      </c>
      <c r="R10" s="91">
        <v>5.319444444444444E-2</v>
      </c>
      <c r="S10" s="103">
        <v>5</v>
      </c>
      <c r="T10" s="103">
        <v>6</v>
      </c>
      <c r="U10" s="104">
        <v>8.0972222222222223E-2</v>
      </c>
      <c r="V10" s="81"/>
      <c r="W10" s="86"/>
      <c r="X10" s="81"/>
      <c r="Y10" s="86"/>
      <c r="Z10" s="81"/>
      <c r="AA10" s="86"/>
      <c r="AB10" s="87"/>
      <c r="AC10" s="83"/>
      <c r="AD10" s="81"/>
      <c r="AE10" s="88"/>
    </row>
    <row r="11" spans="1:31" s="66" customFormat="1" ht="14.95" customHeight="1" x14ac:dyDescent="0.25">
      <c r="A11" s="35" t="s">
        <v>64</v>
      </c>
      <c r="B11" s="36" t="s">
        <v>10</v>
      </c>
      <c r="C11" s="82">
        <f>SUM(G11,I11,K11,O11,Q11,S11,V11,X11,Z11,AB11,AD11)</f>
        <v>62</v>
      </c>
      <c r="D11" s="83">
        <f>SUM(H11+J11+L11+P11+R11+U11+W11+Y11+AA11+AC11+AE11)</f>
        <v>0.58746527777777779</v>
      </c>
      <c r="E11" s="84">
        <f>COUNT(G11,I11,K11,O11,Q11,S11,V11,X11,Z11)</f>
        <v>6</v>
      </c>
      <c r="F11" s="85">
        <f t="shared" si="0"/>
        <v>0</v>
      </c>
      <c r="G11" s="90">
        <v>13</v>
      </c>
      <c r="H11" s="91">
        <v>2.1770833333333336E-2</v>
      </c>
      <c r="I11" s="103">
        <v>8</v>
      </c>
      <c r="J11" s="104">
        <v>0.30863425925925925</v>
      </c>
      <c r="K11" s="121">
        <v>13</v>
      </c>
      <c r="L11" s="122">
        <v>3.8981481481481485E-2</v>
      </c>
      <c r="M11" s="87">
        <v>14</v>
      </c>
      <c r="N11" s="89">
        <v>0.1408449074074074</v>
      </c>
      <c r="O11" s="123">
        <v>11</v>
      </c>
      <c r="P11" s="91">
        <v>1.9166666666666669E-2</v>
      </c>
      <c r="Q11" s="123">
        <v>14</v>
      </c>
      <c r="R11" s="91">
        <v>5.3425925925925925E-2</v>
      </c>
      <c r="S11" s="103">
        <v>3</v>
      </c>
      <c r="T11" s="103">
        <v>8</v>
      </c>
      <c r="U11" s="104">
        <v>0.14548611111111112</v>
      </c>
      <c r="V11" s="81"/>
      <c r="W11" s="86"/>
      <c r="X11" s="81"/>
      <c r="Y11" s="86"/>
      <c r="Z11" s="81"/>
      <c r="AA11" s="86"/>
      <c r="AB11" s="87"/>
      <c r="AC11" s="83"/>
      <c r="AD11" s="81"/>
      <c r="AE11" s="88"/>
    </row>
    <row r="12" spans="1:31" s="66" customFormat="1" ht="14.95" customHeight="1" x14ac:dyDescent="0.25">
      <c r="A12" s="35" t="s">
        <v>112</v>
      </c>
      <c r="B12" s="36" t="s">
        <v>8</v>
      </c>
      <c r="C12" s="82">
        <f t="shared" ref="C12:C37" si="1">SUM(G12,I12,K12,M12,O12,Q12,S12,V12,X12,Z12,AB12,AD12)</f>
        <v>70</v>
      </c>
      <c r="D12" s="83">
        <f t="shared" ref="D12:D37" si="2">SUM(H12+J12+L12+N12+P12+R12+U12+W12+Y12+AA12+AC12+AE12)</f>
        <v>20.308518518518518</v>
      </c>
      <c r="E12" s="84">
        <f t="shared" ref="E12:E37" si="3">COUNT(G12,I12,K12,M12,O12,Q12,S12,V12,X12,Z12)</f>
        <v>6</v>
      </c>
      <c r="F12" s="85">
        <f t="shared" si="0"/>
        <v>0</v>
      </c>
      <c r="G12" s="90">
        <v>16</v>
      </c>
      <c r="H12" s="91">
        <v>2.238425925925926E-2</v>
      </c>
      <c r="I12" s="103">
        <v>12</v>
      </c>
      <c r="J12" s="104">
        <v>20</v>
      </c>
      <c r="K12" s="121">
        <v>10</v>
      </c>
      <c r="L12" s="122">
        <v>3.7870370370370367E-2</v>
      </c>
      <c r="M12" s="103">
        <v>13</v>
      </c>
      <c r="N12" s="122">
        <v>0.13901620370370371</v>
      </c>
      <c r="O12" s="81"/>
      <c r="P12" s="86"/>
      <c r="Q12" s="121">
        <v>10</v>
      </c>
      <c r="R12" s="122">
        <v>5.0914351851851856E-2</v>
      </c>
      <c r="S12" s="103">
        <v>9</v>
      </c>
      <c r="T12" s="103">
        <v>4</v>
      </c>
      <c r="U12" s="104">
        <v>5.8333333333333327E-2</v>
      </c>
      <c r="V12" s="81"/>
      <c r="W12" s="86"/>
      <c r="X12" s="81"/>
      <c r="Y12" s="86"/>
      <c r="Z12" s="81"/>
      <c r="AA12" s="86"/>
      <c r="AB12" s="87"/>
      <c r="AC12" s="83"/>
      <c r="AD12" s="81"/>
      <c r="AE12" s="88"/>
    </row>
    <row r="13" spans="1:31" s="66" customFormat="1" ht="14.95" customHeight="1" x14ac:dyDescent="0.25">
      <c r="A13" s="35" t="s">
        <v>60</v>
      </c>
      <c r="B13" s="36" t="s">
        <v>11</v>
      </c>
      <c r="C13" s="82">
        <f t="shared" si="1"/>
        <v>86</v>
      </c>
      <c r="D13" s="83">
        <f t="shared" si="2"/>
        <v>0.29840277777777774</v>
      </c>
      <c r="E13" s="84">
        <f t="shared" si="3"/>
        <v>6</v>
      </c>
      <c r="F13" s="85">
        <f t="shared" si="0"/>
        <v>0</v>
      </c>
      <c r="G13" s="90">
        <v>17</v>
      </c>
      <c r="H13" s="91">
        <v>2.2615740740740742E-2</v>
      </c>
      <c r="I13" s="87"/>
      <c r="J13" s="83"/>
      <c r="K13" s="121">
        <v>14</v>
      </c>
      <c r="L13" s="122">
        <v>4.2951388888888886E-2</v>
      </c>
      <c r="M13" s="103">
        <v>11</v>
      </c>
      <c r="N13" s="122">
        <v>0.13813657407407406</v>
      </c>
      <c r="O13" s="121">
        <v>12</v>
      </c>
      <c r="P13" s="122">
        <v>2.071759259259259E-2</v>
      </c>
      <c r="Q13" s="121">
        <v>14</v>
      </c>
      <c r="R13" s="122">
        <v>5.3425925925925925E-2</v>
      </c>
      <c r="S13" s="103">
        <v>18</v>
      </c>
      <c r="T13" s="103">
        <v>1</v>
      </c>
      <c r="U13" s="104">
        <v>2.0555555555555556E-2</v>
      </c>
      <c r="V13" s="81"/>
      <c r="W13" s="86"/>
      <c r="X13" s="81"/>
      <c r="Y13" s="86"/>
      <c r="Z13" s="81"/>
      <c r="AA13" s="86"/>
      <c r="AB13" s="87"/>
      <c r="AC13" s="83"/>
      <c r="AD13" s="81"/>
      <c r="AE13" s="88"/>
    </row>
    <row r="14" spans="1:31" s="66" customFormat="1" ht="14.95" customHeight="1" x14ac:dyDescent="0.25">
      <c r="A14" s="35" t="s">
        <v>138</v>
      </c>
      <c r="B14" s="36" t="s">
        <v>9</v>
      </c>
      <c r="C14" s="50">
        <f t="shared" si="1"/>
        <v>105</v>
      </c>
      <c r="D14" s="33">
        <f t="shared" si="2"/>
        <v>0.38668981481481479</v>
      </c>
      <c r="E14" s="57">
        <f t="shared" si="3"/>
        <v>6</v>
      </c>
      <c r="F14" s="68">
        <f t="shared" si="0"/>
        <v>0</v>
      </c>
      <c r="G14" s="90">
        <v>24</v>
      </c>
      <c r="H14" s="91">
        <v>2.6249999999999999E-2</v>
      </c>
      <c r="I14" s="32"/>
      <c r="J14" s="37"/>
      <c r="K14" s="123">
        <v>16</v>
      </c>
      <c r="L14" s="91">
        <v>4.6354166666666669E-2</v>
      </c>
      <c r="M14" s="105">
        <v>16</v>
      </c>
      <c r="N14" s="91">
        <v>0.19652777777777777</v>
      </c>
      <c r="O14" s="121">
        <v>16</v>
      </c>
      <c r="P14" s="122">
        <v>2.5127314814814811E-2</v>
      </c>
      <c r="Q14" s="123">
        <v>19</v>
      </c>
      <c r="R14" s="122">
        <v>6.1655092592592588E-2</v>
      </c>
      <c r="S14" s="103">
        <v>14</v>
      </c>
      <c r="T14" s="103">
        <v>2</v>
      </c>
      <c r="U14" s="104">
        <v>3.0775462962962966E-2</v>
      </c>
      <c r="V14" s="81"/>
      <c r="W14" s="86"/>
      <c r="X14" s="81"/>
      <c r="Y14" s="86"/>
      <c r="Z14" s="81"/>
      <c r="AA14" s="86"/>
      <c r="AB14" s="87"/>
      <c r="AC14" s="83"/>
      <c r="AD14" s="81"/>
      <c r="AE14" s="88"/>
    </row>
    <row r="15" spans="1:31" s="66" customFormat="1" ht="14.95" customHeight="1" x14ac:dyDescent="0.25">
      <c r="A15" s="35" t="s">
        <v>97</v>
      </c>
      <c r="B15" s="36" t="s">
        <v>9</v>
      </c>
      <c r="C15" s="82">
        <f t="shared" si="1"/>
        <v>34</v>
      </c>
      <c r="D15" s="83">
        <f t="shared" si="2"/>
        <v>0.45347222222222217</v>
      </c>
      <c r="E15" s="84">
        <f t="shared" si="3"/>
        <v>5</v>
      </c>
      <c r="F15" s="85">
        <f t="shared" si="0"/>
        <v>0</v>
      </c>
      <c r="G15" s="90">
        <v>6</v>
      </c>
      <c r="H15" s="91">
        <v>1.9560185185185184E-2</v>
      </c>
      <c r="I15" s="103">
        <v>6</v>
      </c>
      <c r="J15" s="104">
        <v>0.24924768518518517</v>
      </c>
      <c r="K15" s="81"/>
      <c r="L15" s="86"/>
      <c r="M15" s="103">
        <v>5</v>
      </c>
      <c r="N15" s="122">
        <v>0.11186342592592592</v>
      </c>
      <c r="O15" s="81"/>
      <c r="P15" s="86"/>
      <c r="Q15" s="121">
        <v>4</v>
      </c>
      <c r="R15" s="122">
        <v>4.4155092592592593E-2</v>
      </c>
      <c r="S15" s="103">
        <v>13</v>
      </c>
      <c r="T15" s="103">
        <v>2</v>
      </c>
      <c r="U15" s="104">
        <v>2.8645833333333332E-2</v>
      </c>
      <c r="V15" s="81"/>
      <c r="W15" s="86"/>
      <c r="X15" s="81"/>
      <c r="Y15" s="86"/>
      <c r="Z15" s="81"/>
      <c r="AA15" s="86"/>
      <c r="AB15" s="87"/>
      <c r="AC15" s="83"/>
      <c r="AD15" s="81"/>
      <c r="AE15" s="88"/>
    </row>
    <row r="16" spans="1:31" s="66" customFormat="1" ht="14.95" customHeight="1" x14ac:dyDescent="0.25">
      <c r="A16" s="35" t="s">
        <v>94</v>
      </c>
      <c r="B16" s="36" t="s">
        <v>21</v>
      </c>
      <c r="C16" s="82">
        <f t="shared" si="1"/>
        <v>38</v>
      </c>
      <c r="D16" s="83">
        <f t="shared" si="2"/>
        <v>0.17686342592592591</v>
      </c>
      <c r="E16" s="84">
        <f t="shared" si="3"/>
        <v>5</v>
      </c>
      <c r="F16" s="85">
        <f t="shared" si="0"/>
        <v>0</v>
      </c>
      <c r="G16" s="90">
        <v>14</v>
      </c>
      <c r="H16" s="91">
        <v>2.2118055555555557E-2</v>
      </c>
      <c r="I16" s="87"/>
      <c r="J16" s="83"/>
      <c r="K16" s="121">
        <v>4</v>
      </c>
      <c r="L16" s="122">
        <v>3.4247685185185187E-2</v>
      </c>
      <c r="M16" s="87"/>
      <c r="N16" s="86"/>
      <c r="O16" s="121">
        <v>10</v>
      </c>
      <c r="P16" s="122">
        <v>1.894675925925926E-2</v>
      </c>
      <c r="Q16" s="121">
        <v>3</v>
      </c>
      <c r="R16" s="122">
        <v>4.3912037037037034E-2</v>
      </c>
      <c r="S16" s="123">
        <v>7</v>
      </c>
      <c r="T16" s="105">
        <v>5</v>
      </c>
      <c r="U16" s="119">
        <v>5.7638888888888885E-2</v>
      </c>
      <c r="V16" s="81"/>
      <c r="W16" s="86"/>
      <c r="X16" s="81"/>
      <c r="Y16" s="86"/>
      <c r="Z16" s="81"/>
      <c r="AA16" s="86"/>
      <c r="AB16" s="87"/>
      <c r="AC16" s="83"/>
      <c r="AD16" s="81"/>
      <c r="AE16" s="88"/>
    </row>
    <row r="17" spans="1:31" s="66" customFormat="1" ht="14.95" customHeight="1" x14ac:dyDescent="0.25">
      <c r="A17" s="35" t="s">
        <v>65</v>
      </c>
      <c r="B17" s="36" t="s">
        <v>10</v>
      </c>
      <c r="C17" s="82">
        <f t="shared" si="1"/>
        <v>56</v>
      </c>
      <c r="D17" s="83">
        <f t="shared" si="2"/>
        <v>0.18009259259259261</v>
      </c>
      <c r="E17" s="84">
        <f t="shared" si="3"/>
        <v>5</v>
      </c>
      <c r="F17" s="85">
        <f t="shared" si="0"/>
        <v>0</v>
      </c>
      <c r="G17" s="90">
        <v>12</v>
      </c>
      <c r="H17" s="91">
        <v>2.1168981481481483E-2</v>
      </c>
      <c r="I17" s="87"/>
      <c r="J17" s="83"/>
      <c r="K17" s="121">
        <v>12</v>
      </c>
      <c r="L17" s="122">
        <v>3.8043981481481477E-2</v>
      </c>
      <c r="M17" s="87"/>
      <c r="N17" s="86"/>
      <c r="O17" s="121">
        <v>7</v>
      </c>
      <c r="P17" s="122">
        <v>1.7997685185185186E-2</v>
      </c>
      <c r="Q17" s="123">
        <v>14</v>
      </c>
      <c r="R17" s="122">
        <v>5.3425925925925925E-2</v>
      </c>
      <c r="S17" s="103">
        <v>11</v>
      </c>
      <c r="T17" s="103">
        <v>3</v>
      </c>
      <c r="U17" s="104">
        <v>4.9456018518518517E-2</v>
      </c>
      <c r="V17" s="81"/>
      <c r="W17" s="86"/>
      <c r="X17" s="81"/>
      <c r="Y17" s="86"/>
      <c r="Z17" s="81"/>
      <c r="AA17" s="86"/>
      <c r="AB17" s="87"/>
      <c r="AC17" s="83"/>
      <c r="AD17" s="81"/>
      <c r="AE17" s="88"/>
    </row>
    <row r="18" spans="1:31" s="66" customFormat="1" ht="14.95" customHeight="1" x14ac:dyDescent="0.25">
      <c r="A18" s="35" t="s">
        <v>142</v>
      </c>
      <c r="B18" s="36" t="s">
        <v>21</v>
      </c>
      <c r="C18" s="50">
        <f t="shared" si="1"/>
        <v>57</v>
      </c>
      <c r="D18" s="33">
        <f t="shared" si="2"/>
        <v>0.27582175925925922</v>
      </c>
      <c r="E18" s="57">
        <f t="shared" si="3"/>
        <v>5</v>
      </c>
      <c r="F18" s="68">
        <f t="shared" si="0"/>
        <v>0</v>
      </c>
      <c r="G18" s="60"/>
      <c r="H18" s="37"/>
      <c r="I18" s="32"/>
      <c r="J18" s="37"/>
      <c r="K18" s="123">
        <v>17</v>
      </c>
      <c r="L18" s="91">
        <v>4.6759259259259257E-2</v>
      </c>
      <c r="M18" s="105">
        <v>8</v>
      </c>
      <c r="N18" s="91">
        <v>0.1315162037037037</v>
      </c>
      <c r="O18" s="121">
        <v>9</v>
      </c>
      <c r="P18" s="122">
        <v>1.8877314814814816E-2</v>
      </c>
      <c r="Q18" s="121">
        <v>11</v>
      </c>
      <c r="R18" s="122">
        <v>5.1041666666666673E-2</v>
      </c>
      <c r="S18" s="103">
        <v>12</v>
      </c>
      <c r="T18" s="103">
        <v>2</v>
      </c>
      <c r="U18" s="104">
        <v>2.7627314814814813E-2</v>
      </c>
      <c r="V18" s="81"/>
      <c r="W18" s="86"/>
      <c r="X18" s="81"/>
      <c r="Y18" s="86"/>
      <c r="Z18" s="81"/>
      <c r="AA18" s="86"/>
      <c r="AB18" s="87"/>
      <c r="AC18" s="83"/>
      <c r="AD18" s="81"/>
      <c r="AE18" s="88"/>
    </row>
    <row r="19" spans="1:31" s="66" customFormat="1" ht="14.95" customHeight="1" x14ac:dyDescent="0.25">
      <c r="A19" s="35" t="s">
        <v>73</v>
      </c>
      <c r="B19" s="36" t="s">
        <v>9</v>
      </c>
      <c r="C19" s="82">
        <f t="shared" si="1"/>
        <v>75</v>
      </c>
      <c r="D19" s="83">
        <f t="shared" si="2"/>
        <v>0.19009259259259259</v>
      </c>
      <c r="E19" s="84">
        <f t="shared" si="3"/>
        <v>5</v>
      </c>
      <c r="F19" s="85">
        <f t="shared" si="0"/>
        <v>0</v>
      </c>
      <c r="G19" s="90">
        <v>18</v>
      </c>
      <c r="H19" s="91">
        <v>2.2754629629629628E-2</v>
      </c>
      <c r="I19" s="87"/>
      <c r="J19" s="83"/>
      <c r="K19" s="121">
        <v>15</v>
      </c>
      <c r="L19" s="122">
        <v>4.5555555555555551E-2</v>
      </c>
      <c r="M19" s="87"/>
      <c r="N19" s="86"/>
      <c r="O19" s="121">
        <v>15</v>
      </c>
      <c r="P19" s="122">
        <v>2.2673611111111113E-2</v>
      </c>
      <c r="Q19" s="121">
        <v>17</v>
      </c>
      <c r="R19" s="122">
        <v>5.7152777777777775E-2</v>
      </c>
      <c r="S19" s="103">
        <v>10</v>
      </c>
      <c r="T19" s="103">
        <v>3</v>
      </c>
      <c r="U19" s="104">
        <v>4.1956018518518517E-2</v>
      </c>
      <c r="V19" s="34"/>
      <c r="W19" s="37"/>
      <c r="X19" s="34"/>
      <c r="Y19" s="37"/>
      <c r="Z19" s="34"/>
      <c r="AA19" s="37"/>
      <c r="AB19" s="32"/>
      <c r="AC19" s="37"/>
      <c r="AD19" s="34"/>
      <c r="AE19" s="40"/>
    </row>
    <row r="20" spans="1:31" s="66" customFormat="1" ht="14.95" customHeight="1" x14ac:dyDescent="0.25">
      <c r="A20" s="35" t="s">
        <v>58</v>
      </c>
      <c r="B20" s="36" t="s">
        <v>9</v>
      </c>
      <c r="C20" s="82">
        <f t="shared" si="1"/>
        <v>94</v>
      </c>
      <c r="D20" s="83">
        <f t="shared" si="2"/>
        <v>0.35138888888888892</v>
      </c>
      <c r="E20" s="84">
        <f t="shared" si="3"/>
        <v>5</v>
      </c>
      <c r="F20" s="85">
        <f t="shared" si="0"/>
        <v>0</v>
      </c>
      <c r="G20" s="90">
        <v>26</v>
      </c>
      <c r="H20" s="91">
        <v>2.855324074074074E-2</v>
      </c>
      <c r="I20" s="32"/>
      <c r="J20" s="37"/>
      <c r="K20" s="34"/>
      <c r="L20" s="37"/>
      <c r="M20" s="105">
        <v>17</v>
      </c>
      <c r="N20" s="91">
        <v>0.20465277777777779</v>
      </c>
      <c r="O20" s="121">
        <v>17</v>
      </c>
      <c r="P20" s="122">
        <v>2.5231481481481483E-2</v>
      </c>
      <c r="Q20" s="121">
        <v>19</v>
      </c>
      <c r="R20" s="122">
        <v>6.1655092592592588E-2</v>
      </c>
      <c r="S20" s="103">
        <v>15</v>
      </c>
      <c r="T20" s="103">
        <v>2</v>
      </c>
      <c r="U20" s="104">
        <v>3.1296296296296301E-2</v>
      </c>
      <c r="V20" s="81"/>
      <c r="W20" s="86"/>
      <c r="X20" s="81"/>
      <c r="Y20" s="86"/>
      <c r="Z20" s="81"/>
      <c r="AA20" s="86"/>
      <c r="AB20" s="87"/>
      <c r="AC20" s="83"/>
      <c r="AD20" s="81"/>
      <c r="AE20" s="88"/>
    </row>
    <row r="21" spans="1:31" s="66" customFormat="1" ht="14.95" customHeight="1" x14ac:dyDescent="0.25">
      <c r="A21" s="35" t="s">
        <v>100</v>
      </c>
      <c r="B21" s="36" t="s">
        <v>8</v>
      </c>
      <c r="C21" s="82">
        <f t="shared" si="1"/>
        <v>6</v>
      </c>
      <c r="D21" s="83">
        <f t="shared" si="2"/>
        <v>0.23255787037037037</v>
      </c>
      <c r="E21" s="84">
        <f t="shared" si="3"/>
        <v>3</v>
      </c>
      <c r="F21" s="85">
        <f t="shared" si="0"/>
        <v>0</v>
      </c>
      <c r="G21" s="90">
        <v>3</v>
      </c>
      <c r="H21" s="91">
        <v>1.8148148148148146E-2</v>
      </c>
      <c r="I21" s="103">
        <v>1</v>
      </c>
      <c r="J21" s="104">
        <v>0.18255787037037038</v>
      </c>
      <c r="K21" s="121">
        <v>2</v>
      </c>
      <c r="L21" s="122">
        <v>3.1851851851851853E-2</v>
      </c>
      <c r="M21" s="87"/>
      <c r="N21" s="86"/>
      <c r="O21" s="81"/>
      <c r="P21" s="86"/>
      <c r="Q21" s="81"/>
      <c r="R21" s="86"/>
      <c r="S21" s="34"/>
      <c r="T21" s="32"/>
      <c r="U21" s="33"/>
      <c r="V21" s="34"/>
      <c r="W21" s="37"/>
      <c r="X21" s="34"/>
      <c r="Y21" s="37"/>
      <c r="Z21" s="34"/>
      <c r="AA21" s="37"/>
      <c r="AB21" s="32"/>
      <c r="AC21" s="37"/>
      <c r="AD21" s="34"/>
      <c r="AE21" s="40"/>
    </row>
    <row r="22" spans="1:31" s="66" customFormat="1" ht="14.95" customHeight="1" x14ac:dyDescent="0.25">
      <c r="A22" s="35" t="s">
        <v>75</v>
      </c>
      <c r="B22" s="36" t="s">
        <v>21</v>
      </c>
      <c r="C22" s="82">
        <f t="shared" si="1"/>
        <v>20</v>
      </c>
      <c r="D22" s="83">
        <f t="shared" si="2"/>
        <v>4.9027777777777781E-2</v>
      </c>
      <c r="E22" s="84">
        <f t="shared" si="3"/>
        <v>3</v>
      </c>
      <c r="F22" s="85">
        <f t="shared" si="0"/>
        <v>0</v>
      </c>
      <c r="G22" s="90">
        <v>1</v>
      </c>
      <c r="H22" s="91">
        <v>1.695601851851852E-2</v>
      </c>
      <c r="I22" s="87"/>
      <c r="J22" s="83"/>
      <c r="K22" s="81"/>
      <c r="L22" s="86"/>
      <c r="M22" s="87"/>
      <c r="N22" s="86"/>
      <c r="O22" s="121">
        <v>2</v>
      </c>
      <c r="P22" s="122">
        <v>1.4710648148148148E-2</v>
      </c>
      <c r="Q22" s="81"/>
      <c r="R22" s="86"/>
      <c r="S22" s="103">
        <v>17</v>
      </c>
      <c r="T22" s="103">
        <v>1</v>
      </c>
      <c r="U22" s="104">
        <v>1.7361111111111112E-2</v>
      </c>
      <c r="V22" s="34"/>
      <c r="W22" s="37"/>
      <c r="X22" s="34"/>
      <c r="Y22" s="37"/>
      <c r="Z22" s="34"/>
      <c r="AA22" s="37"/>
      <c r="AB22" s="32"/>
      <c r="AC22" s="37"/>
      <c r="AD22" s="34"/>
      <c r="AE22" s="40"/>
    </row>
    <row r="23" spans="1:31" s="66" customFormat="1" ht="14.95" customHeight="1" x14ac:dyDescent="0.25">
      <c r="A23" s="35" t="s">
        <v>98</v>
      </c>
      <c r="B23" s="36" t="s">
        <v>9</v>
      </c>
      <c r="C23" s="82">
        <f t="shared" si="1"/>
        <v>20</v>
      </c>
      <c r="D23" s="83">
        <f t="shared" si="2"/>
        <v>0.19682870370370373</v>
      </c>
      <c r="E23" s="84">
        <f t="shared" si="3"/>
        <v>3</v>
      </c>
      <c r="F23" s="85">
        <f t="shared" si="0"/>
        <v>0</v>
      </c>
      <c r="G23" s="90">
        <v>5</v>
      </c>
      <c r="H23" s="91">
        <v>1.9270833333333334E-2</v>
      </c>
      <c r="I23" s="87"/>
      <c r="J23" s="83"/>
      <c r="K23" s="81"/>
      <c r="L23" s="86"/>
      <c r="M23" s="103">
        <v>9</v>
      </c>
      <c r="N23" s="122">
        <v>0.13186342592592593</v>
      </c>
      <c r="O23" s="81"/>
      <c r="P23" s="86"/>
      <c r="Q23" s="121">
        <v>6</v>
      </c>
      <c r="R23" s="122">
        <v>4.5694444444444447E-2</v>
      </c>
      <c r="S23" s="34"/>
      <c r="T23" s="32"/>
      <c r="U23" s="33"/>
      <c r="V23" s="81"/>
      <c r="W23" s="86"/>
      <c r="X23" s="81"/>
      <c r="Y23" s="86"/>
      <c r="Z23" s="81"/>
      <c r="AA23" s="86"/>
      <c r="AB23" s="87"/>
      <c r="AC23" s="83"/>
      <c r="AD23" s="81"/>
      <c r="AE23" s="88"/>
    </row>
    <row r="24" spans="1:31" s="66" customFormat="1" ht="14.95" customHeight="1" x14ac:dyDescent="0.25">
      <c r="A24" s="35" t="s">
        <v>148</v>
      </c>
      <c r="B24" s="36" t="s">
        <v>21</v>
      </c>
      <c r="C24" s="50">
        <f t="shared" si="1"/>
        <v>2</v>
      </c>
      <c r="D24" s="33">
        <f t="shared" si="2"/>
        <v>0.10365740740740741</v>
      </c>
      <c r="E24" s="57">
        <f t="shared" si="3"/>
        <v>2</v>
      </c>
      <c r="F24" s="68">
        <f t="shared" si="0"/>
        <v>0</v>
      </c>
      <c r="G24" s="72"/>
      <c r="H24" s="37"/>
      <c r="I24" s="32"/>
      <c r="J24" s="37"/>
      <c r="K24" s="34"/>
      <c r="L24" s="37"/>
      <c r="M24" s="105">
        <v>1</v>
      </c>
      <c r="N24" s="91">
        <v>8.9039351851851856E-2</v>
      </c>
      <c r="O24" s="121">
        <v>1</v>
      </c>
      <c r="P24" s="122">
        <v>1.4618055555555556E-2</v>
      </c>
      <c r="Q24" s="81"/>
      <c r="R24" s="86"/>
      <c r="S24" s="87"/>
      <c r="T24" s="87"/>
      <c r="U24" s="83"/>
      <c r="V24" s="81"/>
      <c r="W24" s="86"/>
      <c r="X24" s="81"/>
      <c r="Y24" s="86"/>
      <c r="Z24" s="81"/>
      <c r="AA24" s="86"/>
      <c r="AB24" s="87"/>
      <c r="AC24" s="83"/>
      <c r="AD24" s="81"/>
      <c r="AE24" s="88"/>
    </row>
    <row r="25" spans="1:31" s="66" customFormat="1" ht="14.95" customHeight="1" x14ac:dyDescent="0.25">
      <c r="A25" s="35" t="s">
        <v>56</v>
      </c>
      <c r="B25" s="36" t="s">
        <v>10</v>
      </c>
      <c r="C25" s="82">
        <f t="shared" si="1"/>
        <v>15</v>
      </c>
      <c r="D25" s="83">
        <f t="shared" si="2"/>
        <v>0.32884259259259258</v>
      </c>
      <c r="E25" s="84">
        <f t="shared" si="3"/>
        <v>2</v>
      </c>
      <c r="F25" s="85">
        <f t="shared" si="0"/>
        <v>0</v>
      </c>
      <c r="G25" s="90">
        <v>7</v>
      </c>
      <c r="H25" s="91">
        <v>2.0208333333333335E-2</v>
      </c>
      <c r="I25" s="103">
        <v>8</v>
      </c>
      <c r="J25" s="104">
        <v>0.30863425925925925</v>
      </c>
      <c r="K25" s="81"/>
      <c r="L25" s="86"/>
      <c r="M25" s="87"/>
      <c r="N25" s="86"/>
      <c r="O25" s="34"/>
      <c r="P25" s="37"/>
      <c r="Q25" s="81"/>
      <c r="R25" s="86"/>
      <c r="S25" s="87"/>
      <c r="T25" s="87"/>
      <c r="U25" s="83"/>
      <c r="V25" s="81"/>
      <c r="W25" s="86"/>
      <c r="X25" s="81"/>
      <c r="Y25" s="86"/>
      <c r="Z25" s="81"/>
      <c r="AA25" s="86"/>
      <c r="AB25" s="87"/>
      <c r="AC25" s="83"/>
      <c r="AD25" s="81"/>
      <c r="AE25" s="88"/>
    </row>
    <row r="26" spans="1:31" s="66" customFormat="1" ht="14.95" customHeight="1" x14ac:dyDescent="0.25">
      <c r="A26" s="35" t="s">
        <v>143</v>
      </c>
      <c r="B26" s="36" t="s">
        <v>10</v>
      </c>
      <c r="C26" s="50">
        <f t="shared" si="1"/>
        <v>16</v>
      </c>
      <c r="D26" s="33">
        <f t="shared" si="2"/>
        <v>8.4722222222222227E-2</v>
      </c>
      <c r="E26" s="57">
        <f t="shared" si="3"/>
        <v>2</v>
      </c>
      <c r="F26" s="68">
        <f t="shared" si="0"/>
        <v>0</v>
      </c>
      <c r="G26" s="60"/>
      <c r="H26" s="37"/>
      <c r="I26" s="32"/>
      <c r="J26" s="37"/>
      <c r="K26" s="123">
        <v>8</v>
      </c>
      <c r="L26" s="91">
        <v>3.7499999999999999E-2</v>
      </c>
      <c r="M26" s="32"/>
      <c r="N26" s="37"/>
      <c r="O26" s="81"/>
      <c r="P26" s="86"/>
      <c r="Q26" s="121">
        <v>8</v>
      </c>
      <c r="R26" s="122">
        <v>4.7222222222222221E-2</v>
      </c>
      <c r="S26" s="87"/>
      <c r="T26" s="87"/>
      <c r="U26" s="83"/>
      <c r="V26" s="81"/>
      <c r="W26" s="86"/>
      <c r="X26" s="81"/>
      <c r="Y26" s="86"/>
      <c r="Z26" s="81"/>
      <c r="AA26" s="86"/>
      <c r="AB26" s="87"/>
      <c r="AC26" s="83"/>
      <c r="AD26" s="81"/>
      <c r="AE26" s="88"/>
    </row>
    <row r="27" spans="1:31" s="66" customFormat="1" ht="14.95" customHeight="1" x14ac:dyDescent="0.25">
      <c r="A27" s="35" t="s">
        <v>146</v>
      </c>
      <c r="B27" s="36" t="s">
        <v>9</v>
      </c>
      <c r="C27" s="50">
        <f t="shared" si="1"/>
        <v>33</v>
      </c>
      <c r="D27" s="33">
        <f t="shared" si="2"/>
        <v>0.20148148148148148</v>
      </c>
      <c r="E27" s="57">
        <f t="shared" si="3"/>
        <v>2</v>
      </c>
      <c r="F27" s="68">
        <f t="shared" si="0"/>
        <v>0</v>
      </c>
      <c r="G27" s="72"/>
      <c r="H27" s="37"/>
      <c r="I27" s="32"/>
      <c r="J27" s="37"/>
      <c r="K27" s="34"/>
      <c r="L27" s="37"/>
      <c r="M27" s="105">
        <v>15</v>
      </c>
      <c r="N27" s="91">
        <v>0.14386574074074074</v>
      </c>
      <c r="O27" s="81"/>
      <c r="P27" s="86"/>
      <c r="Q27" s="121">
        <v>18</v>
      </c>
      <c r="R27" s="122">
        <v>5.7615740740740738E-2</v>
      </c>
      <c r="S27" s="87"/>
      <c r="T27" s="87"/>
      <c r="U27" s="83"/>
      <c r="V27" s="81"/>
      <c r="W27" s="86"/>
      <c r="X27" s="81"/>
      <c r="Y27" s="86"/>
      <c r="Z27" s="81"/>
      <c r="AA27" s="86"/>
      <c r="AB27" s="87"/>
      <c r="AC27" s="83"/>
      <c r="AD27" s="81"/>
      <c r="AE27" s="88"/>
    </row>
    <row r="28" spans="1:31" s="66" customFormat="1" ht="14.95" customHeight="1" x14ac:dyDescent="0.25">
      <c r="A28" s="35" t="s">
        <v>124</v>
      </c>
      <c r="B28" s="36" t="s">
        <v>9</v>
      </c>
      <c r="C28" s="82">
        <f t="shared" si="1"/>
        <v>2</v>
      </c>
      <c r="D28" s="83">
        <f t="shared" si="2"/>
        <v>0.2341550925925926</v>
      </c>
      <c r="E28" s="84">
        <f t="shared" si="3"/>
        <v>1</v>
      </c>
      <c r="F28" s="85">
        <f t="shared" si="0"/>
        <v>0</v>
      </c>
      <c r="G28" s="60"/>
      <c r="H28" s="37"/>
      <c r="I28" s="103">
        <v>2</v>
      </c>
      <c r="J28" s="104">
        <v>0.2341550925925926</v>
      </c>
      <c r="K28" s="81"/>
      <c r="L28" s="86"/>
      <c r="M28" s="87"/>
      <c r="N28" s="86"/>
      <c r="O28" s="81"/>
      <c r="P28" s="86"/>
      <c r="Q28" s="81"/>
      <c r="R28" s="37"/>
      <c r="S28" s="87"/>
      <c r="T28" s="87"/>
      <c r="U28" s="83"/>
      <c r="V28" s="81"/>
      <c r="W28" s="86"/>
      <c r="X28" s="81"/>
      <c r="Y28" s="86"/>
      <c r="Z28" s="81"/>
      <c r="AA28" s="86"/>
      <c r="AB28" s="87"/>
      <c r="AC28" s="83"/>
      <c r="AD28" s="81"/>
      <c r="AE28" s="88"/>
    </row>
    <row r="29" spans="1:31" s="66" customFormat="1" ht="14.95" customHeight="1" x14ac:dyDescent="0.25">
      <c r="A29" s="35" t="s">
        <v>145</v>
      </c>
      <c r="B29" s="36" t="s">
        <v>8</v>
      </c>
      <c r="C29" s="50">
        <f t="shared" si="1"/>
        <v>9</v>
      </c>
      <c r="D29" s="33">
        <f t="shared" si="2"/>
        <v>0.13186342592592593</v>
      </c>
      <c r="E29" s="57">
        <f t="shared" si="3"/>
        <v>1</v>
      </c>
      <c r="F29" s="68">
        <f t="shared" si="0"/>
        <v>0</v>
      </c>
      <c r="G29" s="72"/>
      <c r="H29" s="37"/>
      <c r="I29" s="32"/>
      <c r="J29" s="37"/>
      <c r="K29" s="34"/>
      <c r="L29" s="37"/>
      <c r="M29" s="105">
        <v>9</v>
      </c>
      <c r="N29" s="91">
        <v>0.13186342592592593</v>
      </c>
      <c r="O29" s="81"/>
      <c r="P29" s="86"/>
      <c r="Q29" s="81"/>
      <c r="R29" s="86"/>
      <c r="S29" s="87"/>
      <c r="T29" s="87"/>
      <c r="U29" s="83"/>
      <c r="V29" s="34"/>
      <c r="W29" s="37"/>
      <c r="X29" s="34"/>
      <c r="Y29" s="37"/>
      <c r="Z29" s="34"/>
      <c r="AA29" s="37"/>
      <c r="AB29" s="32"/>
      <c r="AC29" s="37"/>
      <c r="AD29" s="34"/>
      <c r="AE29" s="40"/>
    </row>
    <row r="30" spans="1:31" s="66" customFormat="1" ht="14.95" customHeight="1" x14ac:dyDescent="0.25">
      <c r="A30" s="35" t="s">
        <v>91</v>
      </c>
      <c r="B30" s="36" t="s">
        <v>8</v>
      </c>
      <c r="C30" s="82">
        <f t="shared" si="1"/>
        <v>11</v>
      </c>
      <c r="D30" s="83">
        <f t="shared" si="2"/>
        <v>2.1006944444444443E-2</v>
      </c>
      <c r="E30" s="84">
        <f t="shared" si="3"/>
        <v>1</v>
      </c>
      <c r="F30" s="85">
        <f t="shared" si="0"/>
        <v>0</v>
      </c>
      <c r="G30" s="90">
        <v>11</v>
      </c>
      <c r="H30" s="91">
        <v>2.1006944444444443E-2</v>
      </c>
      <c r="I30" s="87"/>
      <c r="J30" s="83"/>
      <c r="K30" s="81"/>
      <c r="L30" s="86"/>
      <c r="M30" s="87"/>
      <c r="N30" s="86"/>
      <c r="O30" s="81"/>
      <c r="P30" s="86"/>
      <c r="Q30" s="81"/>
      <c r="R30" s="86"/>
      <c r="S30" s="34"/>
      <c r="T30" s="32"/>
      <c r="U30" s="33"/>
      <c r="V30" s="34"/>
      <c r="W30" s="37"/>
      <c r="X30" s="34"/>
      <c r="Y30" s="37"/>
      <c r="Z30" s="34"/>
      <c r="AA30" s="37"/>
      <c r="AB30" s="32"/>
      <c r="AC30" s="37"/>
      <c r="AD30" s="34"/>
      <c r="AE30" s="40"/>
    </row>
    <row r="31" spans="1:31" s="66" customFormat="1" ht="14.95" customHeight="1" x14ac:dyDescent="0.25">
      <c r="A31" s="35" t="s">
        <v>80</v>
      </c>
      <c r="B31" s="36" t="s">
        <v>9</v>
      </c>
      <c r="C31" s="82">
        <f t="shared" si="1"/>
        <v>15</v>
      </c>
      <c r="D31" s="83">
        <f t="shared" si="2"/>
        <v>2.2372685185185186E-2</v>
      </c>
      <c r="E31" s="84">
        <f t="shared" si="3"/>
        <v>1</v>
      </c>
      <c r="F31" s="85">
        <f t="shared" si="0"/>
        <v>0</v>
      </c>
      <c r="G31" s="90">
        <v>15</v>
      </c>
      <c r="H31" s="91">
        <v>2.2372685185185186E-2</v>
      </c>
      <c r="I31" s="87"/>
      <c r="J31" s="83"/>
      <c r="K31" s="81"/>
      <c r="L31" s="86"/>
      <c r="M31" s="87"/>
      <c r="N31" s="86"/>
      <c r="O31" s="81"/>
      <c r="P31" s="86"/>
      <c r="Q31" s="81"/>
      <c r="R31" s="86"/>
      <c r="S31" s="34"/>
      <c r="T31" s="32"/>
      <c r="U31" s="33"/>
      <c r="V31" s="81"/>
      <c r="W31" s="86"/>
      <c r="X31" s="81"/>
      <c r="Y31" s="86"/>
      <c r="Z31" s="81"/>
      <c r="AA31" s="86"/>
      <c r="AB31" s="87"/>
      <c r="AC31" s="83"/>
      <c r="AD31" s="81"/>
      <c r="AE31" s="88"/>
    </row>
    <row r="32" spans="1:31" ht="14.95" customHeight="1" x14ac:dyDescent="0.25">
      <c r="A32" s="35" t="s">
        <v>63</v>
      </c>
      <c r="B32" s="36" t="s">
        <v>10</v>
      </c>
      <c r="C32" s="82">
        <f t="shared" si="1"/>
        <v>20</v>
      </c>
      <c r="D32" s="83">
        <f t="shared" si="2"/>
        <v>2.4641203703703703E-2</v>
      </c>
      <c r="E32" s="84">
        <f t="shared" si="3"/>
        <v>1</v>
      </c>
      <c r="F32" s="85">
        <f t="shared" si="0"/>
        <v>0</v>
      </c>
      <c r="G32" s="90">
        <v>20</v>
      </c>
      <c r="H32" s="91">
        <v>2.4641203703703703E-2</v>
      </c>
      <c r="I32" s="87"/>
      <c r="J32" s="83"/>
      <c r="K32" s="81"/>
      <c r="L32" s="86"/>
      <c r="M32" s="87"/>
      <c r="N32" s="86"/>
      <c r="O32" s="34"/>
      <c r="P32" s="37"/>
      <c r="Q32" s="34"/>
      <c r="R32" s="86"/>
      <c r="S32" s="87"/>
      <c r="T32" s="87"/>
      <c r="U32" s="83"/>
      <c r="V32" s="81"/>
      <c r="W32" s="86"/>
      <c r="X32" s="81"/>
      <c r="Y32" s="86"/>
      <c r="Z32" s="81"/>
      <c r="AA32" s="86"/>
      <c r="AB32" s="87"/>
      <c r="AC32" s="83"/>
      <c r="AD32" s="81"/>
      <c r="AE32" s="88"/>
    </row>
    <row r="33" spans="1:31" ht="14.95" customHeight="1" x14ac:dyDescent="0.25">
      <c r="A33" s="35" t="s">
        <v>87</v>
      </c>
      <c r="B33" s="36" t="s">
        <v>9</v>
      </c>
      <c r="C33" s="82">
        <f t="shared" si="1"/>
        <v>21</v>
      </c>
      <c r="D33" s="83">
        <f t="shared" si="2"/>
        <v>2.480324074074074E-2</v>
      </c>
      <c r="E33" s="84">
        <f t="shared" si="3"/>
        <v>1</v>
      </c>
      <c r="F33" s="85">
        <f t="shared" si="0"/>
        <v>0</v>
      </c>
      <c r="G33" s="90">
        <v>21</v>
      </c>
      <c r="H33" s="91">
        <v>2.480324074074074E-2</v>
      </c>
      <c r="I33" s="87"/>
      <c r="J33" s="83"/>
      <c r="K33" s="81"/>
      <c r="L33" s="86"/>
      <c r="M33" s="87"/>
      <c r="N33" s="86"/>
      <c r="O33" s="81"/>
      <c r="P33" s="86"/>
      <c r="Q33" s="81"/>
      <c r="R33" s="37"/>
      <c r="S33" s="87"/>
      <c r="T33" s="87"/>
      <c r="U33" s="83"/>
      <c r="V33" s="34"/>
      <c r="W33" s="37"/>
      <c r="X33" s="34"/>
      <c r="Y33" s="37"/>
      <c r="Z33" s="34"/>
      <c r="AA33" s="37"/>
      <c r="AB33" s="32"/>
      <c r="AC33" s="37"/>
      <c r="AD33" s="34"/>
      <c r="AE33" s="40"/>
    </row>
    <row r="34" spans="1:31" ht="14.95" customHeight="1" x14ac:dyDescent="0.25">
      <c r="A34" s="35" t="s">
        <v>92</v>
      </c>
      <c r="B34" s="36" t="s">
        <v>21</v>
      </c>
      <c r="C34" s="82">
        <f t="shared" si="1"/>
        <v>22</v>
      </c>
      <c r="D34" s="83">
        <f t="shared" si="2"/>
        <v>2.5567129629629634E-2</v>
      </c>
      <c r="E34" s="84">
        <f t="shared" si="3"/>
        <v>1</v>
      </c>
      <c r="F34" s="85">
        <f t="shared" si="0"/>
        <v>0</v>
      </c>
      <c r="G34" s="90">
        <v>22</v>
      </c>
      <c r="H34" s="91">
        <v>2.5567129629629634E-2</v>
      </c>
      <c r="I34" s="87"/>
      <c r="J34" s="83"/>
      <c r="K34" s="81"/>
      <c r="L34" s="86"/>
      <c r="M34" s="87"/>
      <c r="N34" s="86"/>
      <c r="O34" s="81"/>
      <c r="P34" s="86"/>
      <c r="Q34" s="81"/>
      <c r="R34" s="86"/>
      <c r="S34" s="34"/>
      <c r="T34" s="32"/>
      <c r="U34" s="33"/>
      <c r="V34" s="34"/>
      <c r="W34" s="37"/>
      <c r="X34" s="34"/>
      <c r="Y34" s="37"/>
      <c r="Z34" s="34"/>
      <c r="AA34" s="37"/>
      <c r="AB34" s="32"/>
      <c r="AC34" s="37"/>
      <c r="AD34" s="34"/>
      <c r="AE34" s="40"/>
    </row>
    <row r="35" spans="1:31" ht="14.95" customHeight="1" x14ac:dyDescent="0.25">
      <c r="A35" s="35" t="s">
        <v>110</v>
      </c>
      <c r="B35" s="36" t="s">
        <v>9</v>
      </c>
      <c r="C35" s="82">
        <f t="shared" si="1"/>
        <v>25</v>
      </c>
      <c r="D35" s="83">
        <f t="shared" si="2"/>
        <v>2.6331018518518517E-2</v>
      </c>
      <c r="E35" s="84">
        <f t="shared" si="3"/>
        <v>1</v>
      </c>
      <c r="F35" s="85">
        <f t="shared" si="0"/>
        <v>0</v>
      </c>
      <c r="G35" s="90">
        <v>25</v>
      </c>
      <c r="H35" s="91">
        <v>2.6331018518518517E-2</v>
      </c>
      <c r="I35" s="87"/>
      <c r="J35" s="83"/>
      <c r="K35" s="81"/>
      <c r="L35" s="86"/>
      <c r="M35" s="87"/>
      <c r="N35" s="86"/>
      <c r="O35" s="81"/>
      <c r="P35" s="86"/>
      <c r="Q35" s="81"/>
      <c r="R35" s="37"/>
      <c r="S35" s="34"/>
      <c r="T35" s="32"/>
      <c r="U35" s="33"/>
      <c r="V35" s="81"/>
      <c r="W35" s="86"/>
      <c r="X35" s="81"/>
      <c r="Y35" s="86"/>
      <c r="Z35" s="81"/>
      <c r="AA35" s="86"/>
      <c r="AB35" s="87"/>
      <c r="AC35" s="83"/>
      <c r="AD35" s="81"/>
      <c r="AE35" s="88"/>
    </row>
    <row r="36" spans="1:31" ht="14.95" customHeight="1" x14ac:dyDescent="0.25">
      <c r="A36" s="35" t="s">
        <v>116</v>
      </c>
      <c r="B36" s="36" t="s">
        <v>9</v>
      </c>
      <c r="C36" s="82">
        <f t="shared" si="1"/>
        <v>27</v>
      </c>
      <c r="D36" s="83">
        <f t="shared" si="2"/>
        <v>2.9664351851851855E-2</v>
      </c>
      <c r="E36" s="84">
        <f t="shared" si="3"/>
        <v>1</v>
      </c>
      <c r="F36" s="85">
        <f t="shared" ref="F36:F67" si="4">COUNT(AB36, AD36)</f>
        <v>0</v>
      </c>
      <c r="G36" s="90">
        <v>27</v>
      </c>
      <c r="H36" s="91">
        <v>2.9664351851851855E-2</v>
      </c>
      <c r="I36" s="87"/>
      <c r="J36" s="83"/>
      <c r="K36" s="81"/>
      <c r="L36" s="86"/>
      <c r="M36" s="87"/>
      <c r="N36" s="86"/>
      <c r="O36" s="81"/>
      <c r="P36" s="86"/>
      <c r="Q36" s="81"/>
      <c r="R36" s="37"/>
      <c r="S36" s="87"/>
      <c r="T36" s="87"/>
      <c r="U36" s="83"/>
      <c r="V36" s="81"/>
      <c r="W36" s="86"/>
      <c r="X36" s="81"/>
      <c r="Y36" s="86"/>
      <c r="Z36" s="81"/>
      <c r="AA36" s="86"/>
      <c r="AB36" s="87"/>
      <c r="AC36" s="83"/>
      <c r="AD36" s="81"/>
      <c r="AE36" s="88"/>
    </row>
    <row r="37" spans="1:31" ht="14.95" customHeight="1" x14ac:dyDescent="0.25">
      <c r="A37" s="35" t="s">
        <v>76</v>
      </c>
      <c r="B37" s="36" t="s">
        <v>5</v>
      </c>
      <c r="C37" s="50">
        <f t="shared" si="1"/>
        <v>38</v>
      </c>
      <c r="D37" s="33">
        <f t="shared" si="2"/>
        <v>0.48430555555555554</v>
      </c>
      <c r="E37" s="57">
        <f t="shared" si="3"/>
        <v>6</v>
      </c>
      <c r="F37" s="68">
        <f t="shared" si="4"/>
        <v>0</v>
      </c>
      <c r="G37" s="90">
        <v>13</v>
      </c>
      <c r="H37" s="91">
        <v>1.5949074074074074E-2</v>
      </c>
      <c r="I37" s="105">
        <v>9</v>
      </c>
      <c r="J37" s="91">
        <v>0.1882175925925926</v>
      </c>
      <c r="K37" s="34"/>
      <c r="L37" s="37"/>
      <c r="M37" s="105">
        <v>2</v>
      </c>
      <c r="N37" s="91">
        <v>8.0416666666666664E-2</v>
      </c>
      <c r="O37" s="123">
        <v>6</v>
      </c>
      <c r="P37" s="91">
        <v>1.3703703703703704E-2</v>
      </c>
      <c r="Q37" s="123">
        <v>2</v>
      </c>
      <c r="R37" s="91">
        <v>3.2650462962962964E-2</v>
      </c>
      <c r="S37" s="123">
        <v>6</v>
      </c>
      <c r="T37" s="105">
        <v>12</v>
      </c>
      <c r="U37" s="119">
        <v>0.15336805555555555</v>
      </c>
      <c r="V37" s="34"/>
      <c r="W37" s="37"/>
      <c r="X37" s="34"/>
      <c r="Y37" s="37"/>
      <c r="Z37" s="34"/>
      <c r="AA37" s="37"/>
      <c r="AB37" s="32"/>
      <c r="AC37" s="37"/>
      <c r="AD37" s="34"/>
      <c r="AE37" s="40"/>
    </row>
    <row r="38" spans="1:31" ht="14.95" customHeight="1" x14ac:dyDescent="0.25">
      <c r="A38" s="35" t="s">
        <v>72</v>
      </c>
      <c r="B38" s="36" t="s">
        <v>20</v>
      </c>
      <c r="C38" s="50">
        <f>SUM(I38,K38,M38,O38,Q38,S38,V38,X38,Z38,AB38,AD38)</f>
        <v>47</v>
      </c>
      <c r="D38" s="33">
        <f>SUM(J38+L38+N38+P38+R38+U38+W38+Y38+AA38+AC38+AE38)</f>
        <v>0.45833333333333331</v>
      </c>
      <c r="E38" s="57">
        <f>COUNT(I38,K38,M38,O38,Q38,S38,V38,X38,Z38)</f>
        <v>6</v>
      </c>
      <c r="F38" s="68">
        <f t="shared" si="4"/>
        <v>0</v>
      </c>
      <c r="G38" s="60">
        <v>28</v>
      </c>
      <c r="H38" s="37">
        <v>1.7905092592592594E-2</v>
      </c>
      <c r="I38" s="105">
        <v>14</v>
      </c>
      <c r="J38" s="91">
        <v>0.24141203703703704</v>
      </c>
      <c r="K38" s="123">
        <v>4</v>
      </c>
      <c r="L38" s="91">
        <v>2.9166666666666664E-2</v>
      </c>
      <c r="M38" s="105">
        <v>4</v>
      </c>
      <c r="N38" s="91">
        <v>9.0671296296296292E-2</v>
      </c>
      <c r="O38" s="123">
        <v>5</v>
      </c>
      <c r="P38" s="91">
        <v>1.2812499999999999E-2</v>
      </c>
      <c r="Q38" s="123">
        <v>6</v>
      </c>
      <c r="R38" s="91">
        <v>4.1030092592592597E-2</v>
      </c>
      <c r="S38" s="123">
        <v>14</v>
      </c>
      <c r="T38" s="105">
        <v>4</v>
      </c>
      <c r="U38" s="119">
        <v>4.3240740740740739E-2</v>
      </c>
      <c r="V38" s="34"/>
      <c r="W38" s="37"/>
      <c r="X38" s="34"/>
      <c r="Y38" s="37"/>
      <c r="Z38" s="34"/>
      <c r="AA38" s="37"/>
      <c r="AB38" s="32"/>
      <c r="AC38" s="37"/>
      <c r="AD38" s="34"/>
      <c r="AE38" s="40"/>
    </row>
    <row r="39" spans="1:31" ht="14.95" customHeight="1" x14ac:dyDescent="0.25">
      <c r="A39" s="35" t="s">
        <v>93</v>
      </c>
      <c r="B39" s="36" t="s">
        <v>5</v>
      </c>
      <c r="C39" s="50">
        <f>SUM(I39,K39,M39,O39,Q39,S39,V39,X39,Z39,AB39,AD39)</f>
        <v>54</v>
      </c>
      <c r="D39" s="33">
        <f>SUM(J39+L39+N39+P39+R39+U39+W39+Y39+AA39+AC39+AE39)</f>
        <v>0.51961805555555551</v>
      </c>
      <c r="E39" s="57">
        <f>COUNT(I39,K39,M39,O39,Q39,S39,V39,X39,Z39)</f>
        <v>6</v>
      </c>
      <c r="F39" s="68">
        <f t="shared" si="4"/>
        <v>0</v>
      </c>
      <c r="G39" s="60">
        <v>20</v>
      </c>
      <c r="H39" s="37">
        <v>1.7291666666666667E-2</v>
      </c>
      <c r="I39" s="105">
        <v>10</v>
      </c>
      <c r="J39" s="91">
        <v>0.18945601851851854</v>
      </c>
      <c r="K39" s="123">
        <v>11</v>
      </c>
      <c r="L39" s="91">
        <v>3.3923611111111113E-2</v>
      </c>
      <c r="M39" s="105">
        <v>7</v>
      </c>
      <c r="N39" s="91">
        <v>9.5613425925925921E-2</v>
      </c>
      <c r="O39" s="123">
        <v>10</v>
      </c>
      <c r="P39" s="91">
        <v>1.5925925925925927E-2</v>
      </c>
      <c r="Q39" s="123">
        <v>7</v>
      </c>
      <c r="R39" s="91">
        <v>4.1817129629629628E-2</v>
      </c>
      <c r="S39" s="103">
        <v>9</v>
      </c>
      <c r="T39" s="103">
        <v>10</v>
      </c>
      <c r="U39" s="104">
        <v>0.14288194444444444</v>
      </c>
      <c r="V39" s="34"/>
      <c r="W39" s="37"/>
      <c r="X39" s="34"/>
      <c r="Y39" s="37"/>
      <c r="Z39" s="34"/>
      <c r="AA39" s="37"/>
      <c r="AB39" s="32"/>
      <c r="AC39" s="37"/>
      <c r="AD39" s="34"/>
      <c r="AE39" s="40"/>
    </row>
    <row r="40" spans="1:31" ht="14.95" customHeight="1" x14ac:dyDescent="0.25">
      <c r="A40" s="35" t="s">
        <v>61</v>
      </c>
      <c r="B40" s="36" t="s">
        <v>6</v>
      </c>
      <c r="C40" s="50">
        <f>SUM(I40,K40,M40,O40,Q40,S40,V40,X40,Z40,AB40,AD40)</f>
        <v>58</v>
      </c>
      <c r="D40" s="33">
        <f>SUM(J40+L40+N40+P40+R40+U40+W40+Y40+AA40+AC40+AE40)</f>
        <v>0.50976851851851857</v>
      </c>
      <c r="E40" s="57">
        <f>COUNT(I40,K40,M40,O40,Q40,S40,V40,X40,Z40)</f>
        <v>6</v>
      </c>
      <c r="F40" s="68">
        <f t="shared" si="4"/>
        <v>0</v>
      </c>
      <c r="G40" s="60">
        <v>23</v>
      </c>
      <c r="H40" s="37">
        <v>1.7465277777777777E-2</v>
      </c>
      <c r="I40" s="105">
        <v>11</v>
      </c>
      <c r="J40" s="91">
        <v>0.19668981481481482</v>
      </c>
      <c r="K40" s="123">
        <v>18</v>
      </c>
      <c r="L40" s="91">
        <v>3.9189814814814809E-2</v>
      </c>
      <c r="M40" s="105">
        <v>8</v>
      </c>
      <c r="N40" s="91">
        <v>0.1013888888888889</v>
      </c>
      <c r="O40" s="123">
        <v>8</v>
      </c>
      <c r="P40" s="91">
        <v>1.4953703703703705E-2</v>
      </c>
      <c r="Q40" s="123">
        <v>5</v>
      </c>
      <c r="R40" s="91">
        <v>3.7384259259259263E-2</v>
      </c>
      <c r="S40" s="123">
        <v>8</v>
      </c>
      <c r="T40" s="105">
        <v>10</v>
      </c>
      <c r="U40" s="119">
        <v>0.12016203703703704</v>
      </c>
      <c r="V40" s="34"/>
      <c r="W40" s="37"/>
      <c r="X40" s="34"/>
      <c r="Y40" s="37"/>
      <c r="Z40" s="34"/>
      <c r="AA40" s="37"/>
      <c r="AB40" s="32"/>
      <c r="AC40" s="37"/>
      <c r="AD40" s="34"/>
      <c r="AE40" s="40"/>
    </row>
    <row r="41" spans="1:31" ht="14.95" customHeight="1" x14ac:dyDescent="0.25">
      <c r="A41" s="35" t="s">
        <v>59</v>
      </c>
      <c r="B41" s="36" t="s">
        <v>6</v>
      </c>
      <c r="C41" s="50">
        <f>SUM(I41,K41,M41,O41,Q41,S41,V41,X41,Z41,AB41,AD41)</f>
        <v>65</v>
      </c>
      <c r="D41" s="33">
        <f>SUM(J41+L41+N41+P41+R41+U41+W41+Y41+AA41+AC41+AE41)</f>
        <v>0.91584490740740732</v>
      </c>
      <c r="E41" s="57">
        <f>COUNT(I41,K41,M41,O41,Q41,S41,V41,X41,Z41)</f>
        <v>6</v>
      </c>
      <c r="F41" s="68">
        <f t="shared" si="4"/>
        <v>0</v>
      </c>
      <c r="G41" s="72">
        <v>40</v>
      </c>
      <c r="H41" s="37">
        <v>2.0324074074074074E-2</v>
      </c>
      <c r="I41" s="105">
        <v>17</v>
      </c>
      <c r="J41" s="91">
        <v>0.28358796296296296</v>
      </c>
      <c r="K41" s="123">
        <v>15</v>
      </c>
      <c r="L41" s="91">
        <v>3.7476851851851851E-2</v>
      </c>
      <c r="M41" s="105">
        <v>9</v>
      </c>
      <c r="N41" s="91">
        <v>0.10879629629629629</v>
      </c>
      <c r="O41" s="123">
        <v>15</v>
      </c>
      <c r="P41" s="91">
        <v>1.7893518518518517E-2</v>
      </c>
      <c r="Q41" s="123">
        <v>8</v>
      </c>
      <c r="R41" s="91">
        <v>4.4976851851851851E-2</v>
      </c>
      <c r="S41" s="123">
        <v>1</v>
      </c>
      <c r="T41" s="105">
        <v>24</v>
      </c>
      <c r="U41" s="119">
        <v>0.42311342592592593</v>
      </c>
      <c r="V41" s="34"/>
      <c r="W41" s="37"/>
      <c r="X41" s="34"/>
      <c r="Y41" s="37"/>
      <c r="Z41" s="34"/>
      <c r="AA41" s="37"/>
      <c r="AB41" s="32"/>
      <c r="AC41" s="37"/>
      <c r="AD41" s="34"/>
      <c r="AE41" s="40"/>
    </row>
    <row r="42" spans="1:31" ht="14.95" customHeight="1" x14ac:dyDescent="0.25">
      <c r="A42" s="35" t="s">
        <v>96</v>
      </c>
      <c r="B42" s="36" t="s">
        <v>6</v>
      </c>
      <c r="C42" s="50">
        <f>SUM(I42,K42,M42,O42,Q42,S42,V42,X42,Z42,AB42,AD42)</f>
        <v>81</v>
      </c>
      <c r="D42" s="33">
        <f>SUM(J42+L42+N42+P42+R42+U42+W42+Y42+AA42+AC42+AE42)</f>
        <v>0.59311342592592597</v>
      </c>
      <c r="E42" s="57">
        <f>COUNT(I42,K42,M42,O42,Q42,S42,V42,X42,Z42)</f>
        <v>6</v>
      </c>
      <c r="F42" s="68">
        <f t="shared" si="4"/>
        <v>0</v>
      </c>
      <c r="G42" s="60">
        <v>27</v>
      </c>
      <c r="H42" s="37">
        <v>1.7800925925925925E-2</v>
      </c>
      <c r="I42" s="105">
        <v>18</v>
      </c>
      <c r="J42" s="91">
        <v>0.30863425925925925</v>
      </c>
      <c r="K42" s="123">
        <v>13</v>
      </c>
      <c r="L42" s="91">
        <v>3.4930555555555555E-2</v>
      </c>
      <c r="M42" s="105">
        <v>11</v>
      </c>
      <c r="N42" s="91">
        <v>0.13153935185185187</v>
      </c>
      <c r="O42" s="123">
        <v>12</v>
      </c>
      <c r="P42" s="91">
        <v>1.6168981481481482E-2</v>
      </c>
      <c r="Q42" s="123">
        <v>12</v>
      </c>
      <c r="R42" s="91">
        <v>5.5150462962962964E-2</v>
      </c>
      <c r="S42" s="123">
        <v>15</v>
      </c>
      <c r="T42" s="105">
        <v>4</v>
      </c>
      <c r="U42" s="119">
        <v>4.6689814814814816E-2</v>
      </c>
      <c r="V42" s="34"/>
      <c r="W42" s="37"/>
      <c r="X42" s="34"/>
      <c r="Y42" s="37"/>
      <c r="Z42" s="34"/>
      <c r="AA42" s="37"/>
      <c r="AB42" s="32"/>
      <c r="AC42" s="37"/>
      <c r="AD42" s="34"/>
      <c r="AE42" s="40"/>
    </row>
    <row r="43" spans="1:31" ht="14.95" customHeight="1" x14ac:dyDescent="0.25">
      <c r="A43" s="35" t="s">
        <v>105</v>
      </c>
      <c r="B43" s="36" t="s">
        <v>6</v>
      </c>
      <c r="C43" s="50">
        <f t="shared" ref="C43:C86" si="5">SUM(G43,I43,K43,M43,O43,Q43,S43,V43,X43,Z43,AB43,AD43)</f>
        <v>99</v>
      </c>
      <c r="D43" s="33">
        <f t="shared" ref="D43:D86" si="6">SUM(H43+J43+L43+N43+P43+R43+U43+W43+Y43+AA43+AC43+AE43)</f>
        <v>0.4246875</v>
      </c>
      <c r="E43" s="57">
        <f t="shared" ref="E43:E86" si="7">COUNT(G43,I43,K43,M43,O43,Q43,S43,V43,X43,Z43)</f>
        <v>6</v>
      </c>
      <c r="F43" s="68">
        <f t="shared" si="4"/>
        <v>0</v>
      </c>
      <c r="G43" s="90">
        <v>37</v>
      </c>
      <c r="H43" s="91">
        <v>1.951388888888889E-2</v>
      </c>
      <c r="I43" s="32"/>
      <c r="J43" s="37"/>
      <c r="K43" s="123">
        <v>17</v>
      </c>
      <c r="L43" s="91">
        <v>3.888888888888889E-2</v>
      </c>
      <c r="M43" s="105">
        <v>11</v>
      </c>
      <c r="N43" s="91">
        <v>0.13153935185185187</v>
      </c>
      <c r="O43" s="123">
        <v>14</v>
      </c>
      <c r="P43" s="91">
        <v>1.7152777777777777E-2</v>
      </c>
      <c r="Q43" s="123">
        <v>10</v>
      </c>
      <c r="R43" s="91">
        <v>5.2199074074074071E-2</v>
      </c>
      <c r="S43" s="123">
        <v>10</v>
      </c>
      <c r="T43" s="105">
        <v>10</v>
      </c>
      <c r="U43" s="119">
        <v>0.16539351851851852</v>
      </c>
      <c r="V43" s="34"/>
      <c r="W43" s="37"/>
      <c r="X43" s="34"/>
      <c r="Y43" s="37"/>
      <c r="Z43" s="34"/>
      <c r="AA43" s="37"/>
      <c r="AB43" s="32"/>
      <c r="AC43" s="37"/>
      <c r="AD43" s="34"/>
      <c r="AE43" s="40"/>
    </row>
    <row r="44" spans="1:31" ht="14.95" customHeight="1" x14ac:dyDescent="0.25">
      <c r="A44" s="35" t="s">
        <v>55</v>
      </c>
      <c r="B44" s="36" t="s">
        <v>5</v>
      </c>
      <c r="C44" s="50">
        <f t="shared" si="5"/>
        <v>63</v>
      </c>
      <c r="D44" s="33">
        <f t="shared" si="6"/>
        <v>0.27675925925925926</v>
      </c>
      <c r="E44" s="57">
        <f t="shared" si="7"/>
        <v>5</v>
      </c>
      <c r="F44" s="68">
        <f t="shared" si="4"/>
        <v>0</v>
      </c>
      <c r="G44" s="93">
        <v>22</v>
      </c>
      <c r="H44" s="91">
        <v>1.7349537037037038E-2</v>
      </c>
      <c r="I44" s="32"/>
      <c r="J44" s="37"/>
      <c r="K44" s="123">
        <v>6</v>
      </c>
      <c r="L44" s="91">
        <v>3.1018518518518515E-2</v>
      </c>
      <c r="M44" s="105">
        <v>13</v>
      </c>
      <c r="N44" s="91">
        <v>0.13699074074074075</v>
      </c>
      <c r="O44" s="34"/>
      <c r="P44" s="37"/>
      <c r="Q44" s="123">
        <v>9</v>
      </c>
      <c r="R44" s="91">
        <v>5.0937499999999997E-2</v>
      </c>
      <c r="S44" s="123">
        <v>13</v>
      </c>
      <c r="T44" s="105">
        <v>4</v>
      </c>
      <c r="U44" s="119">
        <v>4.0462962962962964E-2</v>
      </c>
      <c r="V44" s="34"/>
      <c r="W44" s="37"/>
      <c r="X44" s="34"/>
      <c r="Y44" s="37"/>
      <c r="Z44" s="34"/>
      <c r="AA44" s="37"/>
      <c r="AB44" s="32"/>
      <c r="AC44" s="37"/>
      <c r="AD44" s="34"/>
      <c r="AE44" s="40"/>
    </row>
    <row r="45" spans="1:31" ht="14.95" customHeight="1" x14ac:dyDescent="0.25">
      <c r="A45" s="35" t="s">
        <v>118</v>
      </c>
      <c r="B45" s="36" t="s">
        <v>6</v>
      </c>
      <c r="C45" s="50">
        <f t="shared" si="5"/>
        <v>76</v>
      </c>
      <c r="D45" s="33">
        <f t="shared" si="6"/>
        <v>0.1706597222222222</v>
      </c>
      <c r="E45" s="57">
        <f t="shared" si="7"/>
        <v>5</v>
      </c>
      <c r="F45" s="68">
        <f t="shared" si="4"/>
        <v>0</v>
      </c>
      <c r="G45" s="90">
        <v>26</v>
      </c>
      <c r="H45" s="91">
        <v>1.7766203703703704E-2</v>
      </c>
      <c r="I45" s="32"/>
      <c r="J45" s="37"/>
      <c r="K45" s="123">
        <v>10</v>
      </c>
      <c r="L45" s="91">
        <v>3.3194444444444443E-2</v>
      </c>
      <c r="M45" s="32"/>
      <c r="N45" s="37"/>
      <c r="O45" s="123">
        <v>11</v>
      </c>
      <c r="P45" s="91">
        <v>1.6064814814814813E-2</v>
      </c>
      <c r="Q45" s="123">
        <v>13</v>
      </c>
      <c r="R45" s="91">
        <v>5.5208333333333331E-2</v>
      </c>
      <c r="S45" s="123">
        <v>16</v>
      </c>
      <c r="T45" s="105">
        <v>4</v>
      </c>
      <c r="U45" s="119">
        <v>4.8425925925925928E-2</v>
      </c>
      <c r="V45" s="34"/>
      <c r="W45" s="37"/>
      <c r="X45" s="34"/>
      <c r="Y45" s="37"/>
      <c r="Z45" s="34"/>
      <c r="AA45" s="37"/>
      <c r="AB45" s="32"/>
      <c r="AC45" s="37"/>
      <c r="AD45" s="34"/>
      <c r="AE45" s="40"/>
    </row>
    <row r="46" spans="1:31" ht="14.95" customHeight="1" x14ac:dyDescent="0.25">
      <c r="A46" s="35" t="s">
        <v>67</v>
      </c>
      <c r="B46" s="36" t="s">
        <v>7</v>
      </c>
      <c r="C46" s="50">
        <f t="shared" si="5"/>
        <v>106</v>
      </c>
      <c r="D46" s="33">
        <f t="shared" si="6"/>
        <v>0.1683449074074074</v>
      </c>
      <c r="E46" s="57">
        <f t="shared" si="7"/>
        <v>5</v>
      </c>
      <c r="F46" s="68">
        <f t="shared" si="4"/>
        <v>0</v>
      </c>
      <c r="G46" s="90">
        <v>39</v>
      </c>
      <c r="H46" s="91">
        <v>2.028935185185185E-2</v>
      </c>
      <c r="I46" s="32"/>
      <c r="J46" s="37"/>
      <c r="K46" s="123">
        <v>16</v>
      </c>
      <c r="L46" s="91">
        <v>3.7962962962962962E-2</v>
      </c>
      <c r="M46" s="32"/>
      <c r="N46" s="37"/>
      <c r="O46" s="123">
        <v>19</v>
      </c>
      <c r="P46" s="91">
        <v>2.2928240740740739E-2</v>
      </c>
      <c r="Q46" s="123">
        <v>11</v>
      </c>
      <c r="R46" s="91">
        <v>5.4490740740740735E-2</v>
      </c>
      <c r="S46" s="123">
        <v>21</v>
      </c>
      <c r="T46" s="105">
        <v>1</v>
      </c>
      <c r="U46" s="119">
        <v>3.2673611111111105E-2</v>
      </c>
      <c r="V46" s="34"/>
      <c r="W46" s="37"/>
      <c r="X46" s="34"/>
      <c r="Y46" s="37"/>
      <c r="Z46" s="34"/>
      <c r="AA46" s="37"/>
      <c r="AB46" s="32"/>
      <c r="AC46" s="37"/>
      <c r="AD46" s="34"/>
      <c r="AE46" s="40"/>
    </row>
    <row r="47" spans="1:31" ht="14.95" customHeight="1" x14ac:dyDescent="0.25">
      <c r="A47" s="35" t="s">
        <v>84</v>
      </c>
      <c r="B47" s="36" t="s">
        <v>20</v>
      </c>
      <c r="C47" s="50">
        <f t="shared" si="5"/>
        <v>8</v>
      </c>
      <c r="D47" s="33">
        <f t="shared" si="6"/>
        <v>0.23719907407407409</v>
      </c>
      <c r="E47" s="57">
        <f t="shared" si="7"/>
        <v>4</v>
      </c>
      <c r="F47" s="68">
        <f t="shared" si="4"/>
        <v>0</v>
      </c>
      <c r="G47" s="90">
        <v>4</v>
      </c>
      <c r="H47" s="91">
        <v>1.3807870370370371E-2</v>
      </c>
      <c r="I47" s="105">
        <v>2</v>
      </c>
      <c r="J47" s="91">
        <v>0.13689814814814816</v>
      </c>
      <c r="K47" s="34"/>
      <c r="L47" s="37"/>
      <c r="M47" s="105">
        <v>1</v>
      </c>
      <c r="N47" s="91">
        <v>7.4467592592592599E-2</v>
      </c>
      <c r="O47" s="123">
        <v>1</v>
      </c>
      <c r="P47" s="91">
        <v>1.2025462962962962E-2</v>
      </c>
      <c r="Q47" s="34"/>
      <c r="R47" s="37"/>
      <c r="S47" s="34"/>
      <c r="T47" s="32"/>
      <c r="U47" s="33"/>
      <c r="V47" s="81"/>
      <c r="W47" s="86"/>
      <c r="X47" s="81"/>
      <c r="Y47" s="86"/>
      <c r="Z47" s="81"/>
      <c r="AA47" s="86"/>
      <c r="AB47" s="87"/>
      <c r="AC47" s="83"/>
      <c r="AD47" s="81"/>
      <c r="AE47" s="88"/>
    </row>
    <row r="48" spans="1:31" ht="14.95" customHeight="1" x14ac:dyDescent="0.25">
      <c r="A48" s="35" t="s">
        <v>103</v>
      </c>
      <c r="B48" s="36" t="s">
        <v>0</v>
      </c>
      <c r="C48" s="50">
        <f t="shared" si="5"/>
        <v>13</v>
      </c>
      <c r="D48" s="33">
        <f t="shared" si="6"/>
        <v>0.19060185185185188</v>
      </c>
      <c r="E48" s="57">
        <f t="shared" si="7"/>
        <v>4</v>
      </c>
      <c r="F48" s="68">
        <f t="shared" si="4"/>
        <v>0</v>
      </c>
      <c r="G48" s="90">
        <v>5</v>
      </c>
      <c r="H48" s="91">
        <v>1.4537037037037038E-2</v>
      </c>
      <c r="I48" s="105">
        <v>3</v>
      </c>
      <c r="J48" s="91">
        <v>0.13745370370370372</v>
      </c>
      <c r="K48" s="123">
        <v>2</v>
      </c>
      <c r="L48" s="91">
        <v>2.5914351851851855E-2</v>
      </c>
      <c r="M48" s="32"/>
      <c r="N48" s="37"/>
      <c r="O48" s="123">
        <v>3</v>
      </c>
      <c r="P48" s="91">
        <v>1.269675925925926E-2</v>
      </c>
      <c r="Q48" s="34"/>
      <c r="R48" s="37"/>
      <c r="S48" s="34"/>
      <c r="T48" s="32"/>
      <c r="U48" s="33"/>
      <c r="V48" s="81"/>
      <c r="W48" s="86"/>
      <c r="X48" s="81"/>
      <c r="Y48" s="86"/>
      <c r="Z48" s="81"/>
      <c r="AA48" s="86"/>
      <c r="AB48" s="87"/>
      <c r="AC48" s="83"/>
      <c r="AD48" s="81"/>
      <c r="AE48" s="88"/>
    </row>
    <row r="49" spans="1:31" ht="14.95" customHeight="1" x14ac:dyDescent="0.25">
      <c r="A49" s="35" t="s">
        <v>51</v>
      </c>
      <c r="B49" s="36" t="s">
        <v>5</v>
      </c>
      <c r="C49" s="50">
        <f t="shared" si="5"/>
        <v>17</v>
      </c>
      <c r="D49" s="33">
        <f t="shared" si="6"/>
        <v>0.18405092592592592</v>
      </c>
      <c r="E49" s="57">
        <f t="shared" si="7"/>
        <v>4</v>
      </c>
      <c r="F49" s="68">
        <f t="shared" si="4"/>
        <v>0</v>
      </c>
      <c r="G49" s="90">
        <v>3</v>
      </c>
      <c r="H49" s="91">
        <v>1.3773148148148147E-2</v>
      </c>
      <c r="I49" s="32"/>
      <c r="J49" s="37"/>
      <c r="K49" s="34"/>
      <c r="L49" s="37"/>
      <c r="M49" s="32"/>
      <c r="N49" s="37"/>
      <c r="O49" s="123">
        <v>4</v>
      </c>
      <c r="P49" s="91">
        <v>1.2708333333333334E-2</v>
      </c>
      <c r="Q49" s="123">
        <v>3</v>
      </c>
      <c r="R49" s="91">
        <v>3.2916666666666664E-2</v>
      </c>
      <c r="S49" s="123">
        <v>7</v>
      </c>
      <c r="T49" s="105">
        <v>11</v>
      </c>
      <c r="U49" s="119">
        <v>0.12465277777777778</v>
      </c>
      <c r="V49" s="34"/>
      <c r="W49" s="37"/>
      <c r="X49" s="34"/>
      <c r="Y49" s="37"/>
      <c r="Z49" s="34"/>
      <c r="AA49" s="37"/>
      <c r="AB49" s="32"/>
      <c r="AC49" s="37"/>
      <c r="AD49" s="34"/>
      <c r="AE49" s="40"/>
    </row>
    <row r="50" spans="1:31" ht="14.95" customHeight="1" x14ac:dyDescent="0.25">
      <c r="A50" s="35" t="s">
        <v>121</v>
      </c>
      <c r="B50" s="36" t="s">
        <v>5</v>
      </c>
      <c r="C50" s="50">
        <f t="shared" si="5"/>
        <v>23</v>
      </c>
      <c r="D50" s="33">
        <f t="shared" si="6"/>
        <v>0.28097222222222223</v>
      </c>
      <c r="E50" s="57">
        <f t="shared" si="7"/>
        <v>4</v>
      </c>
      <c r="F50" s="68">
        <f t="shared" si="4"/>
        <v>0</v>
      </c>
      <c r="G50" s="90">
        <v>12</v>
      </c>
      <c r="H50" s="91">
        <v>1.5868055555555555E-2</v>
      </c>
      <c r="I50" s="32"/>
      <c r="J50" s="37"/>
      <c r="K50" s="34"/>
      <c r="L50" s="37"/>
      <c r="M50" s="105">
        <v>3</v>
      </c>
      <c r="N50" s="91">
        <v>8.1550925925925929E-2</v>
      </c>
      <c r="O50" s="34"/>
      <c r="P50" s="37"/>
      <c r="Q50" s="121">
        <v>4</v>
      </c>
      <c r="R50" s="122">
        <v>3.4606481481481481E-2</v>
      </c>
      <c r="S50" s="123">
        <v>4</v>
      </c>
      <c r="T50" s="105">
        <v>13</v>
      </c>
      <c r="U50" s="119">
        <v>0.14894675925925926</v>
      </c>
      <c r="V50" s="34"/>
      <c r="W50" s="37"/>
      <c r="X50" s="34"/>
      <c r="Y50" s="37"/>
      <c r="Z50" s="34"/>
      <c r="AA50" s="37"/>
      <c r="AB50" s="32"/>
      <c r="AC50" s="37"/>
      <c r="AD50" s="34"/>
      <c r="AE50" s="40"/>
    </row>
    <row r="51" spans="1:31" ht="14.95" customHeight="1" x14ac:dyDescent="0.25">
      <c r="A51" s="35" t="s">
        <v>68</v>
      </c>
      <c r="B51" s="36" t="s">
        <v>5</v>
      </c>
      <c r="C51" s="50">
        <f t="shared" si="5"/>
        <v>35</v>
      </c>
      <c r="D51" s="33">
        <f t="shared" si="6"/>
        <v>0.18621527777777777</v>
      </c>
      <c r="E51" s="57">
        <f t="shared" si="7"/>
        <v>4</v>
      </c>
      <c r="F51" s="68">
        <f t="shared" si="4"/>
        <v>0</v>
      </c>
      <c r="G51" s="90">
        <v>18</v>
      </c>
      <c r="H51" s="91">
        <v>1.6701388888888887E-2</v>
      </c>
      <c r="I51" s="32"/>
      <c r="J51" s="37"/>
      <c r="K51" s="123">
        <v>5</v>
      </c>
      <c r="L51" s="91">
        <v>3.0081018518518521E-2</v>
      </c>
      <c r="M51" s="32"/>
      <c r="N51" s="37"/>
      <c r="O51" s="123">
        <v>7</v>
      </c>
      <c r="P51" s="91">
        <v>1.4212962962962962E-2</v>
      </c>
      <c r="Q51" s="34"/>
      <c r="R51" s="37"/>
      <c r="S51" s="123">
        <v>5</v>
      </c>
      <c r="T51" s="105">
        <v>12</v>
      </c>
      <c r="U51" s="119">
        <v>0.1252199074074074</v>
      </c>
      <c r="V51" s="34"/>
      <c r="W51" s="37"/>
      <c r="X51" s="34"/>
      <c r="Y51" s="37"/>
      <c r="Z51" s="34"/>
      <c r="AA51" s="37"/>
      <c r="AB51" s="32"/>
      <c r="AC51" s="37"/>
      <c r="AD51" s="34"/>
      <c r="AE51" s="40"/>
    </row>
    <row r="52" spans="1:31" ht="14.95" customHeight="1" x14ac:dyDescent="0.25">
      <c r="A52" s="35" t="s">
        <v>62</v>
      </c>
      <c r="B52" s="36" t="s">
        <v>20</v>
      </c>
      <c r="C52" s="50">
        <f t="shared" si="5"/>
        <v>59</v>
      </c>
      <c r="D52" s="33">
        <f t="shared" si="6"/>
        <v>0.34858796296296302</v>
      </c>
      <c r="E52" s="57">
        <f t="shared" si="7"/>
        <v>4</v>
      </c>
      <c r="F52" s="68">
        <f t="shared" si="4"/>
        <v>0</v>
      </c>
      <c r="G52" s="93">
        <v>33</v>
      </c>
      <c r="H52" s="91">
        <v>1.8379629629629628E-2</v>
      </c>
      <c r="I52" s="105">
        <v>13</v>
      </c>
      <c r="J52" s="119">
        <v>0.20497685185185185</v>
      </c>
      <c r="K52" s="123">
        <v>7</v>
      </c>
      <c r="L52" s="91">
        <v>3.1597222222222221E-2</v>
      </c>
      <c r="M52" s="105">
        <v>6</v>
      </c>
      <c r="N52" s="91">
        <v>9.3634259259259264E-2</v>
      </c>
      <c r="O52" s="34"/>
      <c r="P52" s="37"/>
      <c r="Q52" s="34"/>
      <c r="R52" s="37"/>
      <c r="S52" s="34"/>
      <c r="T52" s="32"/>
      <c r="U52" s="33"/>
      <c r="V52" s="34"/>
      <c r="W52" s="37"/>
      <c r="X52" s="34"/>
      <c r="Y52" s="37"/>
      <c r="Z52" s="34"/>
      <c r="AA52" s="37"/>
      <c r="AB52" s="32"/>
      <c r="AC52" s="37"/>
      <c r="AD52" s="34"/>
      <c r="AE52" s="40"/>
    </row>
    <row r="53" spans="1:31" ht="14.95" customHeight="1" x14ac:dyDescent="0.25">
      <c r="A53" s="35" t="s">
        <v>53</v>
      </c>
      <c r="B53" s="36" t="s">
        <v>0</v>
      </c>
      <c r="C53" s="50">
        <f t="shared" si="5"/>
        <v>61</v>
      </c>
      <c r="D53" s="33">
        <f t="shared" si="6"/>
        <v>0.39938657407407407</v>
      </c>
      <c r="E53" s="57">
        <f t="shared" si="7"/>
        <v>4</v>
      </c>
      <c r="F53" s="68">
        <f t="shared" si="4"/>
        <v>0</v>
      </c>
      <c r="G53" s="90">
        <v>36</v>
      </c>
      <c r="H53" s="91">
        <v>1.9027777777777779E-2</v>
      </c>
      <c r="I53" s="32"/>
      <c r="J53" s="37"/>
      <c r="K53" s="123">
        <v>12</v>
      </c>
      <c r="L53" s="91">
        <v>3.4224537037037032E-2</v>
      </c>
      <c r="M53" s="105">
        <v>10</v>
      </c>
      <c r="N53" s="91">
        <v>0.10986111111111112</v>
      </c>
      <c r="O53" s="34"/>
      <c r="P53" s="37"/>
      <c r="Q53" s="34"/>
      <c r="R53" s="37"/>
      <c r="S53" s="123">
        <v>3</v>
      </c>
      <c r="T53" s="105">
        <v>15</v>
      </c>
      <c r="U53" s="119">
        <v>0.23627314814814815</v>
      </c>
      <c r="V53" s="34"/>
      <c r="W53" s="37"/>
      <c r="X53" s="34"/>
      <c r="Y53" s="37"/>
      <c r="Z53" s="34"/>
      <c r="AA53" s="37"/>
      <c r="AB53" s="32"/>
      <c r="AC53" s="37"/>
      <c r="AD53" s="34"/>
      <c r="AE53" s="40"/>
    </row>
    <row r="54" spans="1:31" ht="14.95" customHeight="1" x14ac:dyDescent="0.25">
      <c r="A54" s="35" t="s">
        <v>141</v>
      </c>
      <c r="B54" s="36" t="s">
        <v>6</v>
      </c>
      <c r="C54" s="50">
        <f t="shared" si="5"/>
        <v>65</v>
      </c>
      <c r="D54" s="33">
        <f t="shared" si="6"/>
        <v>0.34462962962962962</v>
      </c>
      <c r="E54" s="57">
        <f t="shared" si="7"/>
        <v>4</v>
      </c>
      <c r="F54" s="68">
        <f t="shared" si="4"/>
        <v>0</v>
      </c>
      <c r="G54" s="60"/>
      <c r="H54" s="37"/>
      <c r="I54" s="32"/>
      <c r="J54" s="37"/>
      <c r="K54" s="123">
        <v>19</v>
      </c>
      <c r="L54" s="91">
        <v>4.6608796296296294E-2</v>
      </c>
      <c r="M54" s="105">
        <v>15</v>
      </c>
      <c r="N54" s="91">
        <v>0.15621527777777777</v>
      </c>
      <c r="O54" s="123">
        <v>17</v>
      </c>
      <c r="P54" s="91">
        <v>2.1631944444444443E-2</v>
      </c>
      <c r="Q54" s="123">
        <v>14</v>
      </c>
      <c r="R54" s="91">
        <v>0.12017361111111112</v>
      </c>
      <c r="S54" s="34"/>
      <c r="T54" s="32"/>
      <c r="U54" s="33"/>
      <c r="V54" s="34"/>
      <c r="W54" s="37"/>
      <c r="X54" s="34"/>
      <c r="Y54" s="37"/>
      <c r="Z54" s="34"/>
      <c r="AA54" s="37"/>
      <c r="AB54" s="32"/>
      <c r="AC54" s="37"/>
      <c r="AD54" s="34"/>
      <c r="AE54" s="40"/>
    </row>
    <row r="55" spans="1:31" ht="14.95" customHeight="1" x14ac:dyDescent="0.25">
      <c r="A55" s="35" t="s">
        <v>74</v>
      </c>
      <c r="B55" s="36" t="s">
        <v>0</v>
      </c>
      <c r="C55" s="50">
        <f t="shared" si="5"/>
        <v>99</v>
      </c>
      <c r="D55" s="33">
        <f t="shared" si="6"/>
        <v>0.1255324074074074</v>
      </c>
      <c r="E55" s="57">
        <f t="shared" si="7"/>
        <v>4</v>
      </c>
      <c r="F55" s="68">
        <f t="shared" si="4"/>
        <v>0</v>
      </c>
      <c r="G55" s="90">
        <v>44</v>
      </c>
      <c r="H55" s="91">
        <v>2.6249999999999999E-2</v>
      </c>
      <c r="I55" s="32"/>
      <c r="J55" s="37"/>
      <c r="K55" s="123">
        <v>20</v>
      </c>
      <c r="L55" s="91">
        <v>4.6655092592592595E-2</v>
      </c>
      <c r="M55" s="32"/>
      <c r="N55" s="37"/>
      <c r="O55" s="123">
        <v>18</v>
      </c>
      <c r="P55" s="91">
        <v>2.2430555555555554E-2</v>
      </c>
      <c r="Q55" s="34"/>
      <c r="R55" s="37"/>
      <c r="S55" s="123">
        <v>17</v>
      </c>
      <c r="T55" s="105">
        <v>2</v>
      </c>
      <c r="U55" s="119">
        <v>3.019675925925926E-2</v>
      </c>
      <c r="V55" s="34"/>
      <c r="W55" s="37"/>
      <c r="X55" s="34"/>
      <c r="Y55" s="37"/>
      <c r="Z55" s="34"/>
      <c r="AA55" s="37"/>
      <c r="AB55" s="32"/>
      <c r="AC55" s="37"/>
      <c r="AD55" s="34"/>
      <c r="AE55" s="40"/>
    </row>
    <row r="56" spans="1:31" ht="14.95" customHeight="1" x14ac:dyDescent="0.25">
      <c r="A56" s="35" t="s">
        <v>79</v>
      </c>
      <c r="B56" s="36" t="s">
        <v>5</v>
      </c>
      <c r="C56" s="82">
        <f t="shared" si="5"/>
        <v>3</v>
      </c>
      <c r="D56" s="83">
        <f t="shared" si="6"/>
        <v>0.16700231481481481</v>
      </c>
      <c r="E56" s="84">
        <f t="shared" si="7"/>
        <v>3</v>
      </c>
      <c r="F56" s="85">
        <f t="shared" si="4"/>
        <v>0</v>
      </c>
      <c r="G56" s="90">
        <v>1</v>
      </c>
      <c r="H56" s="91">
        <v>1.298611111111111E-2</v>
      </c>
      <c r="I56" s="103">
        <v>1</v>
      </c>
      <c r="J56" s="104">
        <v>0.12434027777777779</v>
      </c>
      <c r="K56" s="81"/>
      <c r="L56" s="86"/>
      <c r="M56" s="87"/>
      <c r="N56" s="86"/>
      <c r="O56" s="34"/>
      <c r="P56" s="37"/>
      <c r="Q56" s="123">
        <v>1</v>
      </c>
      <c r="R56" s="91">
        <v>2.9675925925925925E-2</v>
      </c>
      <c r="S56" s="34"/>
      <c r="T56" s="32"/>
      <c r="U56" s="33"/>
      <c r="V56" s="34"/>
      <c r="W56" s="37"/>
      <c r="X56" s="34"/>
      <c r="Y56" s="37"/>
      <c r="Z56" s="34"/>
      <c r="AA56" s="37"/>
      <c r="AB56" s="32"/>
      <c r="AC56" s="37"/>
      <c r="AD56" s="34"/>
      <c r="AE56" s="40"/>
    </row>
    <row r="57" spans="1:31" ht="14.95" customHeight="1" x14ac:dyDescent="0.25">
      <c r="A57" s="35" t="s">
        <v>119</v>
      </c>
      <c r="B57" s="36" t="s">
        <v>0</v>
      </c>
      <c r="C57" s="50">
        <f t="shared" si="5"/>
        <v>47</v>
      </c>
      <c r="D57" s="33">
        <f t="shared" si="6"/>
        <v>0.31440972222222224</v>
      </c>
      <c r="E57" s="57">
        <f t="shared" si="7"/>
        <v>3</v>
      </c>
      <c r="F57" s="68">
        <f t="shared" si="4"/>
        <v>0</v>
      </c>
      <c r="G57" s="90">
        <v>30</v>
      </c>
      <c r="H57" s="91">
        <v>1.8287037037037036E-2</v>
      </c>
      <c r="I57" s="105">
        <v>12</v>
      </c>
      <c r="J57" s="91">
        <v>0.20280092592592591</v>
      </c>
      <c r="K57" s="34"/>
      <c r="L57" s="37"/>
      <c r="M57" s="105">
        <v>5</v>
      </c>
      <c r="N57" s="91">
        <v>9.3321759259259271E-2</v>
      </c>
      <c r="O57" s="34"/>
      <c r="P57" s="37"/>
      <c r="Q57" s="34"/>
      <c r="R57" s="37"/>
      <c r="S57" s="34"/>
      <c r="T57" s="32"/>
      <c r="U57" s="33"/>
      <c r="V57" s="34"/>
      <c r="W57" s="37"/>
      <c r="X57" s="34"/>
      <c r="Y57" s="37"/>
      <c r="Z57" s="34"/>
      <c r="AA57" s="37"/>
      <c r="AB57" s="32"/>
      <c r="AC57" s="37"/>
      <c r="AD57" s="34"/>
      <c r="AE57" s="40"/>
    </row>
    <row r="58" spans="1:31" ht="14.95" customHeight="1" x14ac:dyDescent="0.25">
      <c r="A58" s="35" t="s">
        <v>90</v>
      </c>
      <c r="B58" s="36" t="s">
        <v>5</v>
      </c>
      <c r="C58" s="50">
        <f t="shared" si="5"/>
        <v>48</v>
      </c>
      <c r="D58" s="33">
        <f t="shared" si="6"/>
        <v>0.29449074074074072</v>
      </c>
      <c r="E58" s="57">
        <f t="shared" si="7"/>
        <v>3</v>
      </c>
      <c r="F58" s="68">
        <f t="shared" si="4"/>
        <v>0</v>
      </c>
      <c r="G58" s="90">
        <v>19</v>
      </c>
      <c r="H58" s="91">
        <v>1.6967592592592593E-2</v>
      </c>
      <c r="I58" s="105">
        <v>15</v>
      </c>
      <c r="J58" s="91">
        <v>0.24241898148148147</v>
      </c>
      <c r="K58" s="123">
        <v>14</v>
      </c>
      <c r="L58" s="91">
        <v>3.5104166666666665E-2</v>
      </c>
      <c r="M58" s="32"/>
      <c r="N58" s="37"/>
      <c r="O58" s="34"/>
      <c r="P58" s="37"/>
      <c r="Q58" s="34"/>
      <c r="R58" s="37"/>
      <c r="S58" s="34"/>
      <c r="T58" s="32"/>
      <c r="U58" s="33"/>
      <c r="V58" s="34"/>
      <c r="W58" s="37"/>
      <c r="X58" s="34"/>
      <c r="Y58" s="37"/>
      <c r="Z58" s="34"/>
      <c r="AA58" s="37"/>
      <c r="AB58" s="32"/>
      <c r="AC58" s="37"/>
      <c r="AD58" s="34"/>
      <c r="AE58" s="40"/>
    </row>
    <row r="59" spans="1:31" ht="14.95" customHeight="1" x14ac:dyDescent="0.25">
      <c r="A59" s="35" t="s">
        <v>70</v>
      </c>
      <c r="B59" s="36" t="s">
        <v>6</v>
      </c>
      <c r="C59" s="50">
        <f t="shared" si="5"/>
        <v>49</v>
      </c>
      <c r="D59" s="33">
        <f t="shared" si="6"/>
        <v>6.637731481481482E-2</v>
      </c>
      <c r="E59" s="57">
        <f t="shared" si="7"/>
        <v>3</v>
      </c>
      <c r="F59" s="68">
        <f t="shared" si="4"/>
        <v>0</v>
      </c>
      <c r="G59" s="90">
        <v>31</v>
      </c>
      <c r="H59" s="91">
        <v>1.8310185185185186E-2</v>
      </c>
      <c r="I59" s="32"/>
      <c r="J59" s="37"/>
      <c r="K59" s="123">
        <v>9</v>
      </c>
      <c r="L59" s="91">
        <v>3.2858796296296296E-2</v>
      </c>
      <c r="M59" s="32"/>
      <c r="N59" s="37"/>
      <c r="O59" s="123">
        <v>9</v>
      </c>
      <c r="P59" s="91">
        <v>1.5208333333333332E-2</v>
      </c>
      <c r="Q59" s="34"/>
      <c r="R59" s="37"/>
      <c r="S59" s="34"/>
      <c r="T59" s="32"/>
      <c r="U59" s="33"/>
      <c r="V59" s="34"/>
      <c r="W59" s="37"/>
      <c r="X59" s="34"/>
      <c r="Y59" s="37"/>
      <c r="Z59" s="34"/>
      <c r="AA59" s="37"/>
      <c r="AB59" s="32"/>
      <c r="AC59" s="37"/>
      <c r="AD59" s="34"/>
      <c r="AE59" s="40"/>
    </row>
    <row r="60" spans="1:31" ht="14.95" customHeight="1" x14ac:dyDescent="0.25">
      <c r="A60" s="35" t="s">
        <v>102</v>
      </c>
      <c r="B60" s="36" t="s">
        <v>6</v>
      </c>
      <c r="C60" s="50">
        <f t="shared" si="5"/>
        <v>54</v>
      </c>
      <c r="D60" s="33">
        <f t="shared" si="6"/>
        <v>0.15135416666666668</v>
      </c>
      <c r="E60" s="57">
        <f t="shared" si="7"/>
        <v>3</v>
      </c>
      <c r="F60" s="68">
        <f t="shared" si="4"/>
        <v>0</v>
      </c>
      <c r="G60" s="93">
        <v>35</v>
      </c>
      <c r="H60" s="91">
        <v>1.8819444444444448E-2</v>
      </c>
      <c r="I60" s="32"/>
      <c r="J60" s="37"/>
      <c r="K60" s="123">
        <v>8</v>
      </c>
      <c r="L60" s="91">
        <v>3.2754629629629627E-2</v>
      </c>
      <c r="M60" s="32"/>
      <c r="N60" s="37"/>
      <c r="O60" s="34"/>
      <c r="P60" s="37"/>
      <c r="Q60" s="34"/>
      <c r="R60" s="37"/>
      <c r="S60" s="123">
        <v>11</v>
      </c>
      <c r="T60" s="105">
        <v>8</v>
      </c>
      <c r="U60" s="119">
        <v>9.9780092592592587E-2</v>
      </c>
      <c r="V60" s="34"/>
      <c r="W60" s="37"/>
      <c r="X60" s="34"/>
      <c r="Y60" s="37"/>
      <c r="Z60" s="34"/>
      <c r="AA60" s="37"/>
      <c r="AB60" s="32"/>
      <c r="AC60" s="37"/>
      <c r="AD60" s="34"/>
      <c r="AE60" s="40"/>
    </row>
    <row r="61" spans="1:31" ht="14.95" customHeight="1" x14ac:dyDescent="0.25">
      <c r="A61" s="35" t="s">
        <v>107</v>
      </c>
      <c r="B61" s="36" t="s">
        <v>20</v>
      </c>
      <c r="C61" s="50">
        <f t="shared" si="5"/>
        <v>71</v>
      </c>
      <c r="D61" s="33">
        <f t="shared" si="6"/>
        <v>9.6284722222222216E-2</v>
      </c>
      <c r="E61" s="57">
        <f t="shared" si="7"/>
        <v>3</v>
      </c>
      <c r="F61" s="68">
        <f t="shared" si="4"/>
        <v>0</v>
      </c>
      <c r="G61" s="90">
        <v>43</v>
      </c>
      <c r="H61" s="91">
        <v>2.2534722222222223E-2</v>
      </c>
      <c r="I61" s="32"/>
      <c r="J61" s="37"/>
      <c r="K61" s="34"/>
      <c r="L61" s="37"/>
      <c r="M61" s="32"/>
      <c r="N61" s="37"/>
      <c r="O61" s="123">
        <v>16</v>
      </c>
      <c r="P61" s="91">
        <v>1.8194444444444444E-2</v>
      </c>
      <c r="Q61" s="34"/>
      <c r="R61" s="37"/>
      <c r="S61" s="123">
        <v>12</v>
      </c>
      <c r="T61" s="105">
        <v>5</v>
      </c>
      <c r="U61" s="119">
        <v>5.5555555555555552E-2</v>
      </c>
      <c r="V61" s="34"/>
      <c r="W61" s="37"/>
      <c r="X61" s="34"/>
      <c r="Y61" s="37"/>
      <c r="Z61" s="34"/>
      <c r="AA61" s="37"/>
      <c r="AB61" s="32"/>
      <c r="AC61" s="37"/>
      <c r="AD61" s="34"/>
      <c r="AE61" s="40"/>
    </row>
    <row r="62" spans="1:31" ht="14.95" customHeight="1" x14ac:dyDescent="0.25">
      <c r="A62" s="35" t="s">
        <v>120</v>
      </c>
      <c r="B62" s="36" t="s">
        <v>5</v>
      </c>
      <c r="C62" s="50">
        <f t="shared" si="5"/>
        <v>75</v>
      </c>
      <c r="D62" s="33">
        <f t="shared" si="6"/>
        <v>5.9606481481481483E-2</v>
      </c>
      <c r="E62" s="57">
        <f t="shared" si="7"/>
        <v>3</v>
      </c>
      <c r="F62" s="68">
        <f t="shared" si="4"/>
        <v>0</v>
      </c>
      <c r="G62" s="90">
        <v>42</v>
      </c>
      <c r="H62" s="91">
        <v>2.2476851851851855E-2</v>
      </c>
      <c r="I62" s="32"/>
      <c r="J62" s="37"/>
      <c r="K62" s="34"/>
      <c r="L62" s="37"/>
      <c r="M62" s="32"/>
      <c r="N62" s="37"/>
      <c r="O62" s="121">
        <v>13</v>
      </c>
      <c r="P62" s="122">
        <v>1.6493055555555556E-2</v>
      </c>
      <c r="Q62" s="34"/>
      <c r="R62" s="37"/>
      <c r="S62" s="103">
        <v>20</v>
      </c>
      <c r="T62" s="103">
        <v>1</v>
      </c>
      <c r="U62" s="104">
        <v>2.0636574074074075E-2</v>
      </c>
      <c r="V62" s="34"/>
      <c r="W62" s="37"/>
      <c r="X62" s="34"/>
      <c r="Y62" s="37"/>
      <c r="Z62" s="34"/>
      <c r="AA62" s="37"/>
      <c r="AB62" s="32"/>
      <c r="AC62" s="37"/>
      <c r="AD62" s="34"/>
      <c r="AE62" s="40"/>
    </row>
    <row r="63" spans="1:31" ht="14.95" customHeight="1" x14ac:dyDescent="0.25">
      <c r="A63" s="35" t="s">
        <v>71</v>
      </c>
      <c r="B63" s="36" t="s">
        <v>20</v>
      </c>
      <c r="C63" s="82">
        <f t="shared" si="5"/>
        <v>3</v>
      </c>
      <c r="D63" s="83">
        <f t="shared" si="6"/>
        <v>3.7152777777777778E-2</v>
      </c>
      <c r="E63" s="84">
        <f t="shared" si="7"/>
        <v>2</v>
      </c>
      <c r="F63" s="85">
        <f t="shared" si="4"/>
        <v>0</v>
      </c>
      <c r="G63" s="90">
        <v>2</v>
      </c>
      <c r="H63" s="91">
        <v>1.3217592592592593E-2</v>
      </c>
      <c r="I63" s="87"/>
      <c r="J63" s="83"/>
      <c r="K63" s="121">
        <v>1</v>
      </c>
      <c r="L63" s="122">
        <v>2.3935185185185184E-2</v>
      </c>
      <c r="M63" s="87"/>
      <c r="N63" s="86"/>
      <c r="O63" s="34"/>
      <c r="P63" s="37"/>
      <c r="Q63" s="34"/>
      <c r="R63" s="37"/>
      <c r="S63" s="34"/>
      <c r="T63" s="32"/>
      <c r="U63" s="33"/>
      <c r="V63" s="34"/>
      <c r="W63" s="37"/>
      <c r="X63" s="34"/>
      <c r="Y63" s="37"/>
      <c r="Z63" s="34"/>
      <c r="AA63" s="37"/>
      <c r="AB63" s="32"/>
      <c r="AC63" s="37"/>
      <c r="AD63" s="34"/>
      <c r="AE63" s="40"/>
    </row>
    <row r="64" spans="1:31" ht="14.95" customHeight="1" x14ac:dyDescent="0.25">
      <c r="A64" s="35" t="s">
        <v>104</v>
      </c>
      <c r="B64" s="36" t="s">
        <v>20</v>
      </c>
      <c r="C64" s="50">
        <f t="shared" si="5"/>
        <v>10</v>
      </c>
      <c r="D64" s="33">
        <f t="shared" si="6"/>
        <v>4.3935185185185188E-2</v>
      </c>
      <c r="E64" s="57">
        <f t="shared" si="7"/>
        <v>2</v>
      </c>
      <c r="F64" s="68">
        <f t="shared" si="4"/>
        <v>0</v>
      </c>
      <c r="G64" s="90">
        <v>7</v>
      </c>
      <c r="H64" s="92">
        <v>1.53125E-2</v>
      </c>
      <c r="I64" s="32"/>
      <c r="J64" s="37"/>
      <c r="K64" s="123">
        <v>3</v>
      </c>
      <c r="L64" s="91">
        <v>2.8622685185185185E-2</v>
      </c>
      <c r="M64" s="32"/>
      <c r="N64" s="37"/>
      <c r="O64" s="34"/>
      <c r="P64" s="37"/>
      <c r="Q64" s="34"/>
      <c r="R64" s="37"/>
      <c r="S64" s="34"/>
      <c r="T64" s="32"/>
      <c r="U64" s="33"/>
      <c r="V64" s="34"/>
      <c r="W64" s="37"/>
      <c r="X64" s="34"/>
      <c r="Y64" s="37"/>
      <c r="Z64" s="34"/>
      <c r="AA64" s="37"/>
      <c r="AB64" s="32"/>
      <c r="AC64" s="37"/>
      <c r="AD64" s="34"/>
      <c r="AE64" s="40"/>
    </row>
    <row r="65" spans="1:31" ht="14.95" customHeight="1" x14ac:dyDescent="0.25">
      <c r="A65" s="35" t="s">
        <v>83</v>
      </c>
      <c r="B65" s="36" t="s">
        <v>5</v>
      </c>
      <c r="C65" s="50">
        <f t="shared" si="5"/>
        <v>10</v>
      </c>
      <c r="D65" s="33">
        <f t="shared" si="6"/>
        <v>0.16076388888888887</v>
      </c>
      <c r="E65" s="57">
        <f t="shared" si="7"/>
        <v>2</v>
      </c>
      <c r="F65" s="68">
        <f t="shared" si="4"/>
        <v>0</v>
      </c>
      <c r="G65" s="90">
        <v>6</v>
      </c>
      <c r="H65" s="131">
        <v>1.5069444444444443E-2</v>
      </c>
      <c r="I65" s="105">
        <v>4</v>
      </c>
      <c r="J65" s="91">
        <v>0.14569444444444443</v>
      </c>
      <c r="K65" s="34"/>
      <c r="L65" s="37"/>
      <c r="M65" s="32"/>
      <c r="N65" s="37"/>
      <c r="O65" s="34"/>
      <c r="P65" s="37"/>
      <c r="Q65" s="34"/>
      <c r="R65" s="37"/>
      <c r="S65" s="34"/>
      <c r="T65" s="32"/>
      <c r="U65" s="33"/>
      <c r="V65" s="34"/>
      <c r="W65" s="37"/>
      <c r="X65" s="34"/>
      <c r="Y65" s="37"/>
      <c r="Z65" s="34"/>
      <c r="AA65" s="37"/>
      <c r="AB65" s="32"/>
      <c r="AC65" s="37"/>
      <c r="AD65" s="34"/>
      <c r="AE65" s="40"/>
    </row>
    <row r="66" spans="1:31" ht="14.95" customHeight="1" x14ac:dyDescent="0.25">
      <c r="A66" s="35" t="s">
        <v>85</v>
      </c>
      <c r="B66" s="36" t="s">
        <v>5</v>
      </c>
      <c r="C66" s="50">
        <f t="shared" si="5"/>
        <v>15</v>
      </c>
      <c r="D66" s="33">
        <f t="shared" si="6"/>
        <v>0.18857638888888889</v>
      </c>
      <c r="E66" s="57">
        <f t="shared" si="7"/>
        <v>2</v>
      </c>
      <c r="F66" s="68">
        <f t="shared" si="4"/>
        <v>0</v>
      </c>
      <c r="G66" s="90">
        <v>9</v>
      </c>
      <c r="H66" s="91">
        <v>1.5578703703703704E-2</v>
      </c>
      <c r="I66" s="105">
        <v>6</v>
      </c>
      <c r="J66" s="91">
        <v>0.17299768518518518</v>
      </c>
      <c r="K66" s="34"/>
      <c r="L66" s="37"/>
      <c r="M66" s="32"/>
      <c r="N66" s="37"/>
      <c r="O66" s="34"/>
      <c r="P66" s="37"/>
      <c r="Q66" s="81"/>
      <c r="R66" s="86"/>
      <c r="S66" s="34"/>
      <c r="T66" s="32"/>
      <c r="U66" s="33"/>
      <c r="V66" s="34"/>
      <c r="W66" s="37"/>
      <c r="X66" s="34"/>
      <c r="Y66" s="37"/>
      <c r="Z66" s="34"/>
      <c r="AA66" s="37"/>
      <c r="AB66" s="32"/>
      <c r="AC66" s="37"/>
      <c r="AD66" s="34"/>
      <c r="AE66" s="40"/>
    </row>
    <row r="67" spans="1:31" ht="14.95" customHeight="1" x14ac:dyDescent="0.25">
      <c r="A67" s="35" t="s">
        <v>95</v>
      </c>
      <c r="B67" s="36" t="s">
        <v>5</v>
      </c>
      <c r="C67" s="50">
        <f t="shared" si="5"/>
        <v>19</v>
      </c>
      <c r="D67" s="33">
        <f t="shared" si="6"/>
        <v>0.19895833333333332</v>
      </c>
      <c r="E67" s="57">
        <f t="shared" si="7"/>
        <v>2</v>
      </c>
      <c r="F67" s="68">
        <f t="shared" si="4"/>
        <v>0</v>
      </c>
      <c r="G67" s="90">
        <v>11</v>
      </c>
      <c r="H67" s="91">
        <v>1.577546296296296E-2</v>
      </c>
      <c r="I67" s="105">
        <v>8</v>
      </c>
      <c r="J67" s="91">
        <v>0.18318287037037037</v>
      </c>
      <c r="K67" s="34"/>
      <c r="L67" s="37"/>
      <c r="M67" s="32"/>
      <c r="N67" s="37"/>
      <c r="O67" s="34"/>
      <c r="P67" s="37"/>
      <c r="Q67" s="34"/>
      <c r="R67" s="37"/>
      <c r="S67" s="87"/>
      <c r="T67" s="87"/>
      <c r="U67" s="83"/>
      <c r="V67" s="34"/>
      <c r="W67" s="37"/>
      <c r="X67" s="34"/>
      <c r="Y67" s="37"/>
      <c r="Z67" s="34"/>
      <c r="AA67" s="37"/>
      <c r="AB67" s="32"/>
      <c r="AC67" s="37"/>
      <c r="AD67" s="34"/>
      <c r="AE67" s="40"/>
    </row>
    <row r="68" spans="1:31" ht="14.95" customHeight="1" x14ac:dyDescent="0.25">
      <c r="A68" s="35" t="s">
        <v>82</v>
      </c>
      <c r="B68" s="36" t="s">
        <v>5</v>
      </c>
      <c r="C68" s="50">
        <f t="shared" si="5"/>
        <v>32</v>
      </c>
      <c r="D68" s="33">
        <f t="shared" si="6"/>
        <v>2.4398148148148148E-2</v>
      </c>
      <c r="E68" s="57">
        <f t="shared" si="7"/>
        <v>2</v>
      </c>
      <c r="F68" s="68">
        <f t="shared" ref="F68:F86" si="8">COUNT(AB68, AD68)</f>
        <v>0</v>
      </c>
      <c r="G68" s="90">
        <v>14</v>
      </c>
      <c r="H68" s="91">
        <v>1.6006944444444445E-2</v>
      </c>
      <c r="I68" s="32"/>
      <c r="J68" s="37"/>
      <c r="K68" s="34"/>
      <c r="L68" s="37"/>
      <c r="M68" s="32"/>
      <c r="N68" s="37"/>
      <c r="O68" s="81"/>
      <c r="P68" s="86"/>
      <c r="Q68" s="34"/>
      <c r="R68" s="37"/>
      <c r="S68" s="123">
        <v>18</v>
      </c>
      <c r="T68" s="105">
        <v>1</v>
      </c>
      <c r="U68" s="119">
        <v>8.3912037037037045E-3</v>
      </c>
      <c r="V68" s="34"/>
      <c r="W68" s="37"/>
      <c r="X68" s="34"/>
      <c r="Y68" s="37"/>
      <c r="Z68" s="34"/>
      <c r="AA68" s="37"/>
      <c r="AB68" s="32"/>
      <c r="AC68" s="37"/>
      <c r="AD68" s="34"/>
      <c r="AE68" s="40"/>
    </row>
    <row r="69" spans="1:31" ht="14.95" customHeight="1" x14ac:dyDescent="0.25">
      <c r="A69" s="35" t="s">
        <v>89</v>
      </c>
      <c r="B69" s="36" t="s">
        <v>5</v>
      </c>
      <c r="C69" s="50">
        <f t="shared" si="5"/>
        <v>32</v>
      </c>
      <c r="D69" s="33">
        <f t="shared" si="6"/>
        <v>0.26307870370370368</v>
      </c>
      <c r="E69" s="57">
        <f t="shared" si="7"/>
        <v>2</v>
      </c>
      <c r="F69" s="68">
        <f t="shared" si="8"/>
        <v>0</v>
      </c>
      <c r="G69" s="93">
        <v>16</v>
      </c>
      <c r="H69" s="91">
        <v>1.6608796296296299E-2</v>
      </c>
      <c r="I69" s="105">
        <v>16</v>
      </c>
      <c r="J69" s="91">
        <v>0.2464699074074074</v>
      </c>
      <c r="K69" s="34"/>
      <c r="L69" s="37"/>
      <c r="M69" s="32"/>
      <c r="N69" s="37"/>
      <c r="O69" s="34"/>
      <c r="P69" s="37"/>
      <c r="Q69" s="34"/>
      <c r="R69" s="37"/>
      <c r="S69" s="34"/>
      <c r="T69" s="32"/>
      <c r="U69" s="33"/>
      <c r="V69" s="34"/>
      <c r="W69" s="37"/>
      <c r="X69" s="34"/>
      <c r="Y69" s="37"/>
      <c r="Z69" s="34"/>
      <c r="AA69" s="37"/>
      <c r="AB69" s="32"/>
      <c r="AC69" s="37"/>
      <c r="AD69" s="34"/>
      <c r="AE69" s="40"/>
    </row>
    <row r="70" spans="1:31" ht="14.95" customHeight="1" x14ac:dyDescent="0.25">
      <c r="A70" s="35" t="s">
        <v>81</v>
      </c>
      <c r="B70" s="36" t="s">
        <v>20</v>
      </c>
      <c r="C70" s="50">
        <f t="shared" si="5"/>
        <v>36</v>
      </c>
      <c r="D70" s="33">
        <f t="shared" si="6"/>
        <v>0.20773148148148146</v>
      </c>
      <c r="E70" s="57">
        <f t="shared" si="7"/>
        <v>2</v>
      </c>
      <c r="F70" s="68">
        <f t="shared" si="8"/>
        <v>0</v>
      </c>
      <c r="G70" s="90">
        <v>34</v>
      </c>
      <c r="H70" s="91">
        <v>1.8645833333333334E-2</v>
      </c>
      <c r="I70" s="32"/>
      <c r="J70" s="37"/>
      <c r="K70" s="34"/>
      <c r="L70" s="37"/>
      <c r="M70" s="32"/>
      <c r="N70" s="37"/>
      <c r="O70" s="34"/>
      <c r="P70" s="37"/>
      <c r="Q70" s="81"/>
      <c r="R70" s="86"/>
      <c r="S70" s="123">
        <v>2</v>
      </c>
      <c r="T70" s="105">
        <v>16</v>
      </c>
      <c r="U70" s="119">
        <v>0.18908564814814813</v>
      </c>
      <c r="V70" s="81"/>
      <c r="W70" s="86"/>
      <c r="X70" s="81"/>
      <c r="Y70" s="86"/>
      <c r="Z70" s="81"/>
      <c r="AA70" s="86"/>
      <c r="AB70" s="87"/>
      <c r="AC70" s="83"/>
      <c r="AD70" s="81"/>
      <c r="AE70" s="88"/>
    </row>
    <row r="71" spans="1:31" ht="14.95" customHeight="1" x14ac:dyDescent="0.25">
      <c r="A71" s="35" t="s">
        <v>111</v>
      </c>
      <c r="B71" s="36" t="s">
        <v>5</v>
      </c>
      <c r="C71" s="50">
        <f t="shared" si="5"/>
        <v>40</v>
      </c>
      <c r="D71" s="33">
        <f t="shared" si="6"/>
        <v>3.2476851851851854E-2</v>
      </c>
      <c r="E71" s="57">
        <f t="shared" si="7"/>
        <v>2</v>
      </c>
      <c r="F71" s="68">
        <f t="shared" si="8"/>
        <v>0</v>
      </c>
      <c r="G71" s="93">
        <v>38</v>
      </c>
      <c r="H71" s="91">
        <v>1.9988425925925927E-2</v>
      </c>
      <c r="I71" s="32"/>
      <c r="J71" s="37"/>
      <c r="K71" s="34"/>
      <c r="L71" s="37"/>
      <c r="M71" s="32"/>
      <c r="N71" s="37"/>
      <c r="O71" s="123">
        <v>2</v>
      </c>
      <c r="P71" s="91">
        <v>1.2488425925925925E-2</v>
      </c>
      <c r="Q71" s="34"/>
      <c r="R71" s="37"/>
      <c r="S71" s="34"/>
      <c r="T71" s="32"/>
      <c r="U71" s="33"/>
      <c r="V71" s="34"/>
      <c r="W71" s="37"/>
      <c r="X71" s="34"/>
      <c r="Y71" s="37"/>
      <c r="Z71" s="34"/>
      <c r="AA71" s="37"/>
      <c r="AB71" s="32"/>
      <c r="AC71" s="37"/>
      <c r="AD71" s="34"/>
      <c r="AE71" s="40"/>
    </row>
    <row r="72" spans="1:31" ht="14.95" customHeight="1" x14ac:dyDescent="0.25">
      <c r="A72" s="35" t="s">
        <v>78</v>
      </c>
      <c r="B72" s="36" t="s">
        <v>22</v>
      </c>
      <c r="C72" s="50">
        <f t="shared" si="5"/>
        <v>65</v>
      </c>
      <c r="D72" s="33">
        <f t="shared" si="6"/>
        <v>5.8368055555555548E-2</v>
      </c>
      <c r="E72" s="57">
        <f t="shared" si="7"/>
        <v>2</v>
      </c>
      <c r="F72" s="68">
        <f t="shared" si="8"/>
        <v>0</v>
      </c>
      <c r="G72" s="90">
        <v>46</v>
      </c>
      <c r="H72" s="91">
        <v>3.7824074074074072E-2</v>
      </c>
      <c r="I72" s="32"/>
      <c r="J72" s="37"/>
      <c r="K72" s="34"/>
      <c r="L72" s="37"/>
      <c r="M72" s="32"/>
      <c r="N72" s="37"/>
      <c r="O72" s="34"/>
      <c r="P72" s="37"/>
      <c r="Q72" s="34"/>
      <c r="R72" s="37"/>
      <c r="S72" s="123">
        <v>19</v>
      </c>
      <c r="T72" s="105">
        <v>1</v>
      </c>
      <c r="U72" s="119">
        <v>2.0543981481481479E-2</v>
      </c>
      <c r="V72" s="34"/>
      <c r="W72" s="37"/>
      <c r="X72" s="34"/>
      <c r="Y72" s="37"/>
      <c r="Z72" s="34"/>
      <c r="AA72" s="37"/>
      <c r="AB72" s="32"/>
      <c r="AC72" s="37"/>
      <c r="AD72" s="34"/>
      <c r="AE72" s="40"/>
    </row>
    <row r="73" spans="1:31" ht="14.95" customHeight="1" x14ac:dyDescent="0.25">
      <c r="A73" s="35" t="s">
        <v>126</v>
      </c>
      <c r="B73" s="36" t="s">
        <v>20</v>
      </c>
      <c r="C73" s="50">
        <f t="shared" si="5"/>
        <v>5</v>
      </c>
      <c r="D73" s="33">
        <f t="shared" si="6"/>
        <v>0.15082175925925925</v>
      </c>
      <c r="E73" s="57">
        <f t="shared" si="7"/>
        <v>1</v>
      </c>
      <c r="F73" s="68">
        <f t="shared" si="8"/>
        <v>0</v>
      </c>
      <c r="G73" s="60"/>
      <c r="H73" s="37"/>
      <c r="I73" s="105">
        <v>5</v>
      </c>
      <c r="J73" s="91">
        <v>0.15082175925925925</v>
      </c>
      <c r="K73" s="34"/>
      <c r="L73" s="37"/>
      <c r="M73" s="32"/>
      <c r="N73" s="37"/>
      <c r="O73" s="34"/>
      <c r="P73" s="37"/>
      <c r="Q73" s="34"/>
      <c r="R73" s="37"/>
      <c r="S73" s="34"/>
      <c r="T73" s="32"/>
      <c r="U73" s="33"/>
      <c r="V73" s="34"/>
      <c r="W73" s="37"/>
      <c r="X73" s="34"/>
      <c r="Y73" s="37"/>
      <c r="Z73" s="34"/>
      <c r="AA73" s="37"/>
      <c r="AB73" s="32"/>
      <c r="AC73" s="37"/>
      <c r="AD73" s="34"/>
      <c r="AE73" s="40"/>
    </row>
    <row r="74" spans="1:31" ht="14.95" customHeight="1" x14ac:dyDescent="0.25">
      <c r="A74" s="35" t="s">
        <v>127</v>
      </c>
      <c r="B74" s="36" t="s">
        <v>20</v>
      </c>
      <c r="C74" s="50">
        <f t="shared" si="5"/>
        <v>7</v>
      </c>
      <c r="D74" s="33">
        <f t="shared" si="6"/>
        <v>0.17672453703703703</v>
      </c>
      <c r="E74" s="57">
        <f t="shared" si="7"/>
        <v>1</v>
      </c>
      <c r="F74" s="68">
        <f t="shared" si="8"/>
        <v>0</v>
      </c>
      <c r="G74" s="60"/>
      <c r="H74" s="37"/>
      <c r="I74" s="105">
        <v>7</v>
      </c>
      <c r="J74" s="91">
        <v>0.17672453703703703</v>
      </c>
      <c r="K74" s="34"/>
      <c r="L74" s="37"/>
      <c r="M74" s="32"/>
      <c r="N74" s="37"/>
      <c r="O74" s="34"/>
      <c r="P74" s="37"/>
      <c r="Q74" s="34"/>
      <c r="R74" s="37"/>
      <c r="S74" s="34"/>
      <c r="T74" s="32"/>
      <c r="U74" s="33"/>
      <c r="V74" s="34"/>
      <c r="W74" s="37"/>
      <c r="X74" s="34"/>
      <c r="Y74" s="37"/>
      <c r="Z74" s="34"/>
      <c r="AA74" s="37"/>
      <c r="AB74" s="32"/>
      <c r="AC74" s="37"/>
      <c r="AD74" s="34"/>
      <c r="AE74" s="40"/>
    </row>
    <row r="75" spans="1:31" ht="14.95" customHeight="1" x14ac:dyDescent="0.25">
      <c r="A75" s="35" t="s">
        <v>66</v>
      </c>
      <c r="B75" s="36" t="s">
        <v>20</v>
      </c>
      <c r="C75" s="50">
        <f t="shared" si="5"/>
        <v>8</v>
      </c>
      <c r="D75" s="33">
        <f t="shared" si="6"/>
        <v>1.5532407407407406E-2</v>
      </c>
      <c r="E75" s="57">
        <f t="shared" si="7"/>
        <v>1</v>
      </c>
      <c r="F75" s="68">
        <f t="shared" si="8"/>
        <v>0</v>
      </c>
      <c r="G75" s="90">
        <v>8</v>
      </c>
      <c r="H75" s="91">
        <v>1.5532407407407406E-2</v>
      </c>
      <c r="I75" s="32"/>
      <c r="J75" s="37"/>
      <c r="K75" s="34"/>
      <c r="L75" s="37"/>
      <c r="M75" s="32"/>
      <c r="N75" s="37"/>
      <c r="O75" s="34"/>
      <c r="P75" s="37"/>
      <c r="Q75" s="34"/>
      <c r="R75" s="37"/>
      <c r="S75" s="34"/>
      <c r="T75" s="32"/>
      <c r="U75" s="33"/>
      <c r="V75" s="34"/>
      <c r="W75" s="37"/>
      <c r="X75" s="34"/>
      <c r="Y75" s="37"/>
      <c r="Z75" s="34"/>
      <c r="AA75" s="37"/>
      <c r="AB75" s="32"/>
      <c r="AC75" s="37"/>
      <c r="AD75" s="34"/>
      <c r="AE75" s="40"/>
    </row>
    <row r="76" spans="1:31" ht="14.95" customHeight="1" x14ac:dyDescent="0.25">
      <c r="A76" s="35" t="s">
        <v>50</v>
      </c>
      <c r="B76" s="36" t="s">
        <v>5</v>
      </c>
      <c r="C76" s="50">
        <f t="shared" si="5"/>
        <v>10</v>
      </c>
      <c r="D76" s="33">
        <f t="shared" si="6"/>
        <v>1.5625E-2</v>
      </c>
      <c r="E76" s="57">
        <f t="shared" si="7"/>
        <v>1</v>
      </c>
      <c r="F76" s="68">
        <f t="shared" si="8"/>
        <v>0</v>
      </c>
      <c r="G76" s="90">
        <v>10</v>
      </c>
      <c r="H76" s="91">
        <v>1.5625E-2</v>
      </c>
      <c r="I76" s="32"/>
      <c r="J76" s="37"/>
      <c r="K76" s="34"/>
      <c r="L76" s="37"/>
      <c r="M76" s="32"/>
      <c r="N76" s="37"/>
      <c r="O76" s="81"/>
      <c r="P76" s="86"/>
      <c r="Q76" s="34"/>
      <c r="R76" s="37"/>
      <c r="S76" s="34"/>
      <c r="T76" s="32"/>
      <c r="U76" s="33"/>
      <c r="V76" s="34"/>
      <c r="W76" s="37"/>
      <c r="X76" s="34"/>
      <c r="Y76" s="37"/>
      <c r="Z76" s="34"/>
      <c r="AA76" s="37"/>
      <c r="AB76" s="32"/>
      <c r="AC76" s="37"/>
      <c r="AD76" s="34"/>
      <c r="AE76" s="40"/>
    </row>
    <row r="77" spans="1:31" ht="14.95" customHeight="1" x14ac:dyDescent="0.25">
      <c r="A77" s="35" t="s">
        <v>147</v>
      </c>
      <c r="B77" s="36" t="s">
        <v>0</v>
      </c>
      <c r="C77" s="50">
        <f t="shared" si="5"/>
        <v>14</v>
      </c>
      <c r="D77" s="33">
        <f t="shared" si="6"/>
        <v>0.14546296296296296</v>
      </c>
      <c r="E77" s="57">
        <f t="shared" si="7"/>
        <v>1</v>
      </c>
      <c r="F77" s="68">
        <f t="shared" si="8"/>
        <v>0</v>
      </c>
      <c r="G77" s="72"/>
      <c r="H77" s="37"/>
      <c r="I77" s="32"/>
      <c r="J77" s="37"/>
      <c r="K77" s="34"/>
      <c r="L77" s="37"/>
      <c r="M77" s="105">
        <v>14</v>
      </c>
      <c r="N77" s="91">
        <v>0.14546296296296296</v>
      </c>
      <c r="O77" s="34"/>
      <c r="P77" s="37"/>
      <c r="Q77" s="34"/>
      <c r="R77" s="37"/>
      <c r="S77" s="34"/>
      <c r="T77" s="32"/>
      <c r="U77" s="33"/>
      <c r="V77" s="34"/>
      <c r="W77" s="37"/>
      <c r="X77" s="34"/>
      <c r="Y77" s="37"/>
      <c r="Z77" s="34"/>
      <c r="AA77" s="37"/>
      <c r="AB77" s="32"/>
      <c r="AC77" s="37"/>
      <c r="AD77" s="34"/>
      <c r="AE77" s="40"/>
    </row>
    <row r="78" spans="1:31" ht="14.95" customHeight="1" x14ac:dyDescent="0.25">
      <c r="A78" s="35" t="s">
        <v>57</v>
      </c>
      <c r="B78" s="36" t="s">
        <v>0</v>
      </c>
      <c r="C78" s="50">
        <f t="shared" si="5"/>
        <v>15</v>
      </c>
      <c r="D78" s="33">
        <f t="shared" si="6"/>
        <v>1.6493055555555556E-2</v>
      </c>
      <c r="E78" s="57">
        <f t="shared" si="7"/>
        <v>1</v>
      </c>
      <c r="F78" s="68">
        <f t="shared" si="8"/>
        <v>0</v>
      </c>
      <c r="G78" s="90">
        <v>15</v>
      </c>
      <c r="H78" s="91">
        <v>1.6493055555555556E-2</v>
      </c>
      <c r="I78" s="32"/>
      <c r="J78" s="37"/>
      <c r="K78" s="34"/>
      <c r="L78" s="37"/>
      <c r="M78" s="32"/>
      <c r="N78" s="37"/>
      <c r="O78" s="34"/>
      <c r="P78" s="37"/>
      <c r="Q78" s="34"/>
      <c r="R78" s="37"/>
      <c r="S78" s="34"/>
      <c r="T78" s="32"/>
      <c r="U78" s="33"/>
      <c r="V78" s="34"/>
      <c r="W78" s="37"/>
      <c r="X78" s="34"/>
      <c r="Y78" s="37"/>
      <c r="Z78" s="34"/>
      <c r="AA78" s="37"/>
      <c r="AB78" s="32"/>
      <c r="AC78" s="37"/>
      <c r="AD78" s="34"/>
      <c r="AE78" s="40"/>
    </row>
    <row r="79" spans="1:31" ht="14.95" customHeight="1" x14ac:dyDescent="0.25">
      <c r="A79" s="35" t="s">
        <v>52</v>
      </c>
      <c r="B79" s="36" t="s">
        <v>5</v>
      </c>
      <c r="C79" s="50">
        <f t="shared" si="5"/>
        <v>17</v>
      </c>
      <c r="D79" s="33">
        <f t="shared" si="6"/>
        <v>1.6689814814814817E-2</v>
      </c>
      <c r="E79" s="57">
        <f t="shared" si="7"/>
        <v>1</v>
      </c>
      <c r="F79" s="68">
        <f t="shared" si="8"/>
        <v>0</v>
      </c>
      <c r="G79" s="93">
        <v>17</v>
      </c>
      <c r="H79" s="91">
        <v>1.6689814814814817E-2</v>
      </c>
      <c r="I79" s="32"/>
      <c r="J79" s="37"/>
      <c r="K79" s="34"/>
      <c r="L79" s="37"/>
      <c r="M79" s="32"/>
      <c r="N79" s="37"/>
      <c r="O79" s="34"/>
      <c r="P79" s="37"/>
      <c r="Q79" s="34"/>
      <c r="R79" s="37"/>
      <c r="S79" s="34"/>
      <c r="T79" s="32"/>
      <c r="U79" s="33"/>
      <c r="V79" s="34"/>
      <c r="W79" s="37"/>
      <c r="X79" s="34"/>
      <c r="Y79" s="37"/>
      <c r="Z79" s="34"/>
      <c r="AA79" s="37"/>
      <c r="AB79" s="32"/>
      <c r="AC79" s="37"/>
      <c r="AD79" s="34"/>
      <c r="AE79" s="40"/>
    </row>
    <row r="80" spans="1:31" ht="14.95" customHeight="1" x14ac:dyDescent="0.25">
      <c r="A80" s="35" t="s">
        <v>122</v>
      </c>
      <c r="B80" s="36" t="s">
        <v>5</v>
      </c>
      <c r="C80" s="50">
        <f t="shared" si="5"/>
        <v>21</v>
      </c>
      <c r="D80" s="33">
        <f t="shared" si="6"/>
        <v>1.7326388888888888E-2</v>
      </c>
      <c r="E80" s="57">
        <f t="shared" si="7"/>
        <v>1</v>
      </c>
      <c r="F80" s="68">
        <f t="shared" si="8"/>
        <v>0</v>
      </c>
      <c r="G80" s="90">
        <v>21</v>
      </c>
      <c r="H80" s="91">
        <v>1.7326388888888888E-2</v>
      </c>
      <c r="I80" s="87"/>
      <c r="J80" s="83"/>
      <c r="K80" s="81"/>
      <c r="L80" s="86"/>
      <c r="M80" s="87"/>
      <c r="N80" s="86"/>
      <c r="O80" s="34"/>
      <c r="P80" s="37"/>
      <c r="Q80" s="34"/>
      <c r="R80" s="37"/>
      <c r="S80" s="34"/>
      <c r="T80" s="32"/>
      <c r="U80" s="33"/>
      <c r="V80" s="34"/>
      <c r="W80" s="37"/>
      <c r="X80" s="34"/>
      <c r="Y80" s="37"/>
      <c r="Z80" s="34"/>
      <c r="AA80" s="37"/>
      <c r="AB80" s="32"/>
      <c r="AC80" s="37"/>
      <c r="AD80" s="34"/>
      <c r="AE80" s="40"/>
    </row>
    <row r="81" spans="1:31" ht="14.95" customHeight="1" x14ac:dyDescent="0.25">
      <c r="A81" s="35" t="s">
        <v>108</v>
      </c>
      <c r="B81" s="36" t="s">
        <v>20</v>
      </c>
      <c r="C81" s="50">
        <f t="shared" si="5"/>
        <v>24</v>
      </c>
      <c r="D81" s="33">
        <f t="shared" si="6"/>
        <v>1.7731481481481483E-2</v>
      </c>
      <c r="E81" s="57">
        <f t="shared" si="7"/>
        <v>1</v>
      </c>
      <c r="F81" s="68">
        <f t="shared" si="8"/>
        <v>0</v>
      </c>
      <c r="G81" s="90">
        <v>24</v>
      </c>
      <c r="H81" s="91">
        <v>1.7731481481481483E-2</v>
      </c>
      <c r="I81" s="32"/>
      <c r="J81" s="37"/>
      <c r="K81" s="34"/>
      <c r="L81" s="37"/>
      <c r="M81" s="32"/>
      <c r="N81" s="37"/>
      <c r="O81" s="34"/>
      <c r="P81" s="37"/>
      <c r="Q81" s="34"/>
      <c r="R81" s="37"/>
      <c r="S81" s="34"/>
      <c r="T81" s="32"/>
      <c r="U81" s="33"/>
      <c r="V81" s="34"/>
      <c r="W81" s="37"/>
      <c r="X81" s="34"/>
      <c r="Y81" s="37"/>
      <c r="Z81" s="34"/>
      <c r="AA81" s="37"/>
      <c r="AB81" s="32"/>
      <c r="AC81" s="37"/>
      <c r="AD81" s="34"/>
      <c r="AE81" s="40"/>
    </row>
    <row r="82" spans="1:31" ht="14.95" customHeight="1" x14ac:dyDescent="0.25">
      <c r="A82" s="35" t="s">
        <v>101</v>
      </c>
      <c r="B82" s="36" t="s">
        <v>5</v>
      </c>
      <c r="C82" s="50">
        <f t="shared" si="5"/>
        <v>25</v>
      </c>
      <c r="D82" s="33">
        <f t="shared" si="6"/>
        <v>1.7743055555555557E-2</v>
      </c>
      <c r="E82" s="57">
        <f t="shared" si="7"/>
        <v>1</v>
      </c>
      <c r="F82" s="68">
        <f t="shared" si="8"/>
        <v>0</v>
      </c>
      <c r="G82" s="90">
        <v>25</v>
      </c>
      <c r="H82" s="91">
        <v>1.7743055555555557E-2</v>
      </c>
      <c r="I82" s="32"/>
      <c r="J82" s="37"/>
      <c r="K82" s="34"/>
      <c r="L82" s="37"/>
      <c r="M82" s="32"/>
      <c r="N82" s="37"/>
      <c r="O82" s="34"/>
      <c r="P82" s="37"/>
      <c r="Q82" s="34"/>
      <c r="R82" s="37"/>
      <c r="S82" s="34"/>
      <c r="T82" s="32"/>
      <c r="U82" s="33"/>
      <c r="V82" s="34"/>
      <c r="W82" s="37"/>
      <c r="X82" s="34"/>
      <c r="Y82" s="37"/>
      <c r="Z82" s="34"/>
      <c r="AA82" s="37"/>
      <c r="AB82" s="32"/>
      <c r="AC82" s="37"/>
      <c r="AD82" s="34"/>
      <c r="AE82" s="40"/>
    </row>
    <row r="83" spans="1:31" ht="14.95" customHeight="1" x14ac:dyDescent="0.25">
      <c r="A83" s="35" t="s">
        <v>54</v>
      </c>
      <c r="B83" s="36" t="s">
        <v>6</v>
      </c>
      <c r="C83" s="50">
        <f t="shared" si="5"/>
        <v>29</v>
      </c>
      <c r="D83" s="33">
        <f t="shared" si="6"/>
        <v>1.8101851851851852E-2</v>
      </c>
      <c r="E83" s="57">
        <f t="shared" si="7"/>
        <v>1</v>
      </c>
      <c r="F83" s="68">
        <f t="shared" si="8"/>
        <v>0</v>
      </c>
      <c r="G83" s="90">
        <v>29</v>
      </c>
      <c r="H83" s="91">
        <v>1.8101851851851852E-2</v>
      </c>
      <c r="I83" s="32"/>
      <c r="J83" s="37"/>
      <c r="K83" s="34"/>
      <c r="L83" s="37"/>
      <c r="M83" s="32"/>
      <c r="N83" s="37"/>
      <c r="O83" s="34"/>
      <c r="P83" s="37"/>
      <c r="Q83" s="34"/>
      <c r="R83" s="37"/>
      <c r="S83" s="34"/>
      <c r="T83" s="32"/>
      <c r="U83" s="33"/>
      <c r="V83" s="34"/>
      <c r="W83" s="37"/>
      <c r="X83" s="34"/>
      <c r="Y83" s="37"/>
      <c r="Z83" s="34"/>
      <c r="AA83" s="37"/>
      <c r="AB83" s="32"/>
      <c r="AC83" s="37"/>
      <c r="AD83" s="34"/>
      <c r="AE83" s="40"/>
    </row>
    <row r="84" spans="1:31" ht="14.95" customHeight="1" x14ac:dyDescent="0.25">
      <c r="A84" s="35" t="s">
        <v>69</v>
      </c>
      <c r="B84" s="36" t="s">
        <v>6</v>
      </c>
      <c r="C84" s="50">
        <f t="shared" si="5"/>
        <v>31</v>
      </c>
      <c r="D84" s="33">
        <f t="shared" si="6"/>
        <v>1.8310185185185186E-2</v>
      </c>
      <c r="E84" s="57">
        <f t="shared" si="7"/>
        <v>1</v>
      </c>
      <c r="F84" s="68">
        <f t="shared" si="8"/>
        <v>0</v>
      </c>
      <c r="G84" s="90">
        <v>31</v>
      </c>
      <c r="H84" s="91">
        <v>1.8310185185185186E-2</v>
      </c>
      <c r="I84" s="32"/>
      <c r="J84" s="37"/>
      <c r="K84" s="34"/>
      <c r="L84" s="37"/>
      <c r="M84" s="32"/>
      <c r="N84" s="37"/>
      <c r="O84" s="34"/>
      <c r="P84" s="37"/>
      <c r="Q84" s="34"/>
      <c r="R84" s="37"/>
      <c r="S84" s="34"/>
      <c r="T84" s="32"/>
      <c r="U84" s="33"/>
      <c r="V84" s="34"/>
      <c r="W84" s="37"/>
      <c r="X84" s="34"/>
      <c r="Y84" s="37"/>
      <c r="Z84" s="34"/>
      <c r="AA84" s="37"/>
      <c r="AB84" s="32"/>
      <c r="AC84" s="37"/>
      <c r="AD84" s="34"/>
      <c r="AE84" s="40"/>
    </row>
    <row r="85" spans="1:31" ht="14.95" customHeight="1" x14ac:dyDescent="0.25">
      <c r="A85" s="35" t="s">
        <v>113</v>
      </c>
      <c r="B85" s="36" t="s">
        <v>7</v>
      </c>
      <c r="C85" s="50">
        <f t="shared" si="5"/>
        <v>41</v>
      </c>
      <c r="D85" s="33">
        <f t="shared" si="6"/>
        <v>2.0856481481481479E-2</v>
      </c>
      <c r="E85" s="57">
        <f t="shared" si="7"/>
        <v>1</v>
      </c>
      <c r="F85" s="68">
        <f t="shared" si="8"/>
        <v>0</v>
      </c>
      <c r="G85" s="90">
        <v>41</v>
      </c>
      <c r="H85" s="91">
        <v>2.0856481481481479E-2</v>
      </c>
      <c r="I85" s="32"/>
      <c r="J85" s="37"/>
      <c r="K85" s="34"/>
      <c r="L85" s="37"/>
      <c r="M85" s="32"/>
      <c r="N85" s="37"/>
      <c r="O85" s="34"/>
      <c r="P85" s="37"/>
      <c r="Q85" s="34"/>
      <c r="R85" s="37"/>
      <c r="S85" s="34"/>
      <c r="T85" s="32"/>
      <c r="U85" s="33"/>
      <c r="V85" s="34"/>
      <c r="W85" s="37"/>
      <c r="X85" s="34"/>
      <c r="Y85" s="37"/>
      <c r="Z85" s="34"/>
      <c r="AA85" s="37"/>
      <c r="AB85" s="32"/>
      <c r="AC85" s="37"/>
      <c r="AD85" s="34"/>
      <c r="AE85" s="40"/>
    </row>
    <row r="86" spans="1:31" ht="14.95" customHeight="1" x14ac:dyDescent="0.25">
      <c r="A86" s="35" t="s">
        <v>117</v>
      </c>
      <c r="B86" s="36" t="s">
        <v>0</v>
      </c>
      <c r="C86" s="50">
        <f t="shared" si="5"/>
        <v>45</v>
      </c>
      <c r="D86" s="33">
        <f t="shared" si="6"/>
        <v>2.9641203703703701E-2</v>
      </c>
      <c r="E86" s="57">
        <f t="shared" si="7"/>
        <v>1</v>
      </c>
      <c r="F86" s="68">
        <f t="shared" si="8"/>
        <v>0</v>
      </c>
      <c r="G86" s="90">
        <v>45</v>
      </c>
      <c r="H86" s="91">
        <v>2.9641203703703701E-2</v>
      </c>
      <c r="I86" s="32"/>
      <c r="J86" s="37"/>
      <c r="K86" s="34"/>
      <c r="L86" s="37"/>
      <c r="M86" s="32"/>
      <c r="N86" s="37"/>
      <c r="O86" s="34"/>
      <c r="P86" s="37"/>
      <c r="Q86" s="34"/>
      <c r="R86" s="37"/>
      <c r="S86" s="34"/>
      <c r="T86" s="32"/>
      <c r="U86" s="33"/>
      <c r="V86" s="34"/>
      <c r="W86" s="37"/>
      <c r="X86" s="34"/>
      <c r="Y86" s="37"/>
      <c r="Z86" s="34"/>
      <c r="AA86" s="37"/>
      <c r="AB86" s="32"/>
      <c r="AC86" s="37"/>
      <c r="AD86" s="34"/>
      <c r="AE86" s="40"/>
    </row>
    <row r="87" spans="1:31" ht="14.95" customHeight="1" x14ac:dyDescent="0.25">
      <c r="A87" s="35"/>
      <c r="B87" s="36"/>
      <c r="C87" s="50">
        <f t="shared" ref="C87" si="9">SUM(G87,I87,K87,M87,O87,Q87,S87,V87,X87,Z87,AB87,AD87)</f>
        <v>0</v>
      </c>
      <c r="D87" s="33">
        <f t="shared" ref="D87" si="10">SUM(H87+J87+L87+N87+P87+R87+U87+W87+Y87+AA87+AC87+AE87)</f>
        <v>0</v>
      </c>
      <c r="E87" s="57">
        <f t="shared" ref="E87" si="11">COUNT(G87,I87,K87,M87,O87,Q87,S87,V87,X87,Z87)</f>
        <v>0</v>
      </c>
      <c r="F87" s="68">
        <f t="shared" ref="F87" si="12">COUNT(AB87, AD87)</f>
        <v>0</v>
      </c>
      <c r="G87" s="72"/>
      <c r="H87" s="37"/>
      <c r="I87" s="32"/>
      <c r="J87" s="37"/>
      <c r="K87" s="34"/>
      <c r="L87" s="37"/>
      <c r="M87" s="32"/>
      <c r="N87" s="37"/>
      <c r="O87" s="34"/>
      <c r="P87" s="37"/>
      <c r="Q87" s="34"/>
      <c r="R87" s="37"/>
      <c r="S87" s="34"/>
      <c r="T87" s="32"/>
      <c r="U87" s="33"/>
      <c r="V87" s="34"/>
      <c r="W87" s="37"/>
      <c r="X87" s="34"/>
      <c r="Y87" s="37"/>
      <c r="Z87" s="34"/>
      <c r="AA87" s="37"/>
      <c r="AB87" s="32"/>
      <c r="AC87" s="37"/>
      <c r="AD87" s="34"/>
      <c r="AE87" s="40"/>
    </row>
    <row r="88" spans="1:31" ht="14.95" customHeight="1" x14ac:dyDescent="0.25">
      <c r="A88" s="35"/>
      <c r="B88" s="36"/>
      <c r="C88" s="50">
        <f t="shared" ref="C88:C95" si="13">SUM(G88,I88,K88,M88,O88,Q88,S88,V88,X88,Z88,AB88,AD88)</f>
        <v>0</v>
      </c>
      <c r="D88" s="33">
        <f t="shared" ref="D88:D95" si="14">SUM(H88+J88+L88+N88+P88+R88+U88+W88+Y88+AA88+AC88+AE88)</f>
        <v>0</v>
      </c>
      <c r="E88" s="57">
        <f t="shared" ref="E88:E95" si="15">COUNT(G88,I88,K88,M88,O88,Q88,S88,V88,X88,Z88)</f>
        <v>0</v>
      </c>
      <c r="F88" s="68">
        <f t="shared" ref="F88:F95" si="16">COUNT(AB88, AD88)</f>
        <v>0</v>
      </c>
      <c r="G88" s="72"/>
      <c r="H88" s="37"/>
      <c r="I88" s="32"/>
      <c r="J88" s="37"/>
      <c r="K88" s="34"/>
      <c r="L88" s="37"/>
      <c r="M88" s="32"/>
      <c r="N88" s="37"/>
      <c r="O88" s="34"/>
      <c r="P88" s="37"/>
      <c r="Q88" s="34"/>
      <c r="R88" s="37"/>
      <c r="S88" s="34"/>
      <c r="T88" s="32"/>
      <c r="U88" s="33"/>
      <c r="V88" s="34"/>
      <c r="W88" s="37"/>
      <c r="X88" s="34"/>
      <c r="Y88" s="37"/>
      <c r="Z88" s="34"/>
      <c r="AA88" s="37"/>
      <c r="AB88" s="32"/>
      <c r="AC88" s="37"/>
      <c r="AD88" s="34"/>
      <c r="AE88" s="40"/>
    </row>
    <row r="89" spans="1:31" ht="14.95" customHeight="1" x14ac:dyDescent="0.25">
      <c r="A89" s="35"/>
      <c r="B89" s="36"/>
      <c r="C89" s="50">
        <f t="shared" si="13"/>
        <v>0</v>
      </c>
      <c r="D89" s="33">
        <f t="shared" si="14"/>
        <v>0</v>
      </c>
      <c r="E89" s="57">
        <f t="shared" si="15"/>
        <v>0</v>
      </c>
      <c r="F89" s="68">
        <f t="shared" si="16"/>
        <v>0</v>
      </c>
      <c r="G89" s="72"/>
      <c r="H89" s="37"/>
      <c r="I89" s="32"/>
      <c r="J89" s="37"/>
      <c r="K89" s="34"/>
      <c r="L89" s="37"/>
      <c r="M89" s="32"/>
      <c r="N89" s="37"/>
      <c r="O89" s="34"/>
      <c r="P89" s="37"/>
      <c r="Q89" s="34"/>
      <c r="R89" s="37"/>
      <c r="S89" s="34"/>
      <c r="T89" s="32"/>
      <c r="U89" s="33"/>
      <c r="V89" s="34"/>
      <c r="W89" s="37"/>
      <c r="X89" s="34"/>
      <c r="Y89" s="37"/>
      <c r="Z89" s="34"/>
      <c r="AA89" s="37"/>
      <c r="AB89" s="32"/>
      <c r="AC89" s="37"/>
      <c r="AD89" s="34"/>
      <c r="AE89" s="40"/>
    </row>
    <row r="90" spans="1:31" ht="14.95" customHeight="1" x14ac:dyDescent="0.25">
      <c r="A90" s="35"/>
      <c r="B90" s="36"/>
      <c r="C90" s="50">
        <f t="shared" si="13"/>
        <v>0</v>
      </c>
      <c r="D90" s="33">
        <f t="shared" si="14"/>
        <v>0</v>
      </c>
      <c r="E90" s="57">
        <f t="shared" si="15"/>
        <v>0</v>
      </c>
      <c r="F90" s="68">
        <f t="shared" si="16"/>
        <v>0</v>
      </c>
      <c r="G90" s="72"/>
      <c r="H90" s="37"/>
      <c r="I90" s="32"/>
      <c r="J90" s="37"/>
      <c r="K90" s="34"/>
      <c r="L90" s="37"/>
      <c r="M90" s="32"/>
      <c r="N90" s="37"/>
      <c r="O90" s="34"/>
      <c r="P90" s="37"/>
      <c r="Q90" s="34"/>
      <c r="R90" s="37"/>
      <c r="S90" s="34"/>
      <c r="T90" s="32"/>
      <c r="U90" s="33"/>
      <c r="V90" s="34"/>
      <c r="W90" s="37"/>
      <c r="X90" s="34"/>
      <c r="Y90" s="37"/>
      <c r="Z90" s="34"/>
      <c r="AA90" s="37"/>
      <c r="AB90" s="32"/>
      <c r="AC90" s="37"/>
      <c r="AD90" s="34"/>
      <c r="AE90" s="40"/>
    </row>
    <row r="91" spans="1:31" ht="14.95" customHeight="1" x14ac:dyDescent="0.25">
      <c r="A91" s="35"/>
      <c r="B91" s="36"/>
      <c r="C91" s="50">
        <f t="shared" si="13"/>
        <v>0</v>
      </c>
      <c r="D91" s="33">
        <f t="shared" si="14"/>
        <v>0</v>
      </c>
      <c r="E91" s="57">
        <f t="shared" si="15"/>
        <v>0</v>
      </c>
      <c r="F91" s="68">
        <f t="shared" si="16"/>
        <v>0</v>
      </c>
      <c r="G91" s="72"/>
      <c r="H91" s="37"/>
      <c r="I91" s="32"/>
      <c r="J91" s="37"/>
      <c r="K91" s="34"/>
      <c r="L91" s="37"/>
      <c r="M91" s="32"/>
      <c r="N91" s="37"/>
      <c r="O91" s="34"/>
      <c r="P91" s="37"/>
      <c r="Q91" s="34"/>
      <c r="R91" s="37"/>
      <c r="S91" s="34"/>
      <c r="T91" s="32"/>
      <c r="U91" s="33"/>
      <c r="V91" s="34"/>
      <c r="W91" s="37"/>
      <c r="X91" s="34"/>
      <c r="Y91" s="37"/>
      <c r="Z91" s="34"/>
      <c r="AA91" s="37"/>
      <c r="AB91" s="32"/>
      <c r="AC91" s="37"/>
      <c r="AD91" s="34"/>
      <c r="AE91" s="40"/>
    </row>
    <row r="92" spans="1:31" ht="14.95" customHeight="1" x14ac:dyDescent="0.25">
      <c r="A92" s="35"/>
      <c r="B92" s="36"/>
      <c r="C92" s="50">
        <f t="shared" si="13"/>
        <v>0</v>
      </c>
      <c r="D92" s="33">
        <f t="shared" si="14"/>
        <v>0</v>
      </c>
      <c r="E92" s="57">
        <f t="shared" si="15"/>
        <v>0</v>
      </c>
      <c r="F92" s="68">
        <f t="shared" si="16"/>
        <v>0</v>
      </c>
      <c r="G92" s="72"/>
      <c r="H92" s="37"/>
      <c r="I92" s="32"/>
      <c r="J92" s="37"/>
      <c r="K92" s="34"/>
      <c r="L92" s="37"/>
      <c r="M92" s="32"/>
      <c r="N92" s="37"/>
      <c r="O92" s="34"/>
      <c r="P92" s="37"/>
      <c r="Q92" s="34"/>
      <c r="R92" s="37"/>
      <c r="S92" s="34"/>
      <c r="T92" s="32"/>
      <c r="U92" s="33"/>
      <c r="V92" s="34"/>
      <c r="W92" s="37"/>
      <c r="X92" s="34"/>
      <c r="Y92" s="37"/>
      <c r="Z92" s="34"/>
      <c r="AA92" s="37"/>
      <c r="AB92" s="32"/>
      <c r="AC92" s="37"/>
      <c r="AD92" s="34"/>
      <c r="AE92" s="40"/>
    </row>
    <row r="93" spans="1:31" ht="14.95" customHeight="1" x14ac:dyDescent="0.25">
      <c r="A93" s="35"/>
      <c r="B93" s="36"/>
      <c r="C93" s="50">
        <f t="shared" si="13"/>
        <v>0</v>
      </c>
      <c r="D93" s="33">
        <f t="shared" si="14"/>
        <v>0</v>
      </c>
      <c r="E93" s="57">
        <f t="shared" si="15"/>
        <v>0</v>
      </c>
      <c r="F93" s="68">
        <f t="shared" si="16"/>
        <v>0</v>
      </c>
      <c r="G93" s="72"/>
      <c r="H93" s="37"/>
      <c r="I93" s="32"/>
      <c r="J93" s="37"/>
      <c r="K93" s="34"/>
      <c r="L93" s="37"/>
      <c r="M93" s="32"/>
      <c r="N93" s="37"/>
      <c r="O93" s="34"/>
      <c r="P93" s="37"/>
      <c r="Q93" s="34"/>
      <c r="R93" s="37"/>
      <c r="S93" s="34"/>
      <c r="T93" s="32"/>
      <c r="U93" s="33"/>
      <c r="V93" s="34"/>
      <c r="W93" s="37"/>
      <c r="X93" s="34"/>
      <c r="Y93" s="37"/>
      <c r="Z93" s="34"/>
      <c r="AA93" s="37"/>
      <c r="AB93" s="32"/>
      <c r="AC93" s="37"/>
      <c r="AD93" s="34"/>
      <c r="AE93" s="40"/>
    </row>
    <row r="94" spans="1:31" ht="14.95" customHeight="1" x14ac:dyDescent="0.25">
      <c r="A94" s="35"/>
      <c r="B94" s="36"/>
      <c r="C94" s="50">
        <f t="shared" si="13"/>
        <v>0</v>
      </c>
      <c r="D94" s="33">
        <f t="shared" si="14"/>
        <v>0</v>
      </c>
      <c r="E94" s="57">
        <f t="shared" si="15"/>
        <v>0</v>
      </c>
      <c r="F94" s="68">
        <f t="shared" si="16"/>
        <v>0</v>
      </c>
      <c r="G94" s="72"/>
      <c r="H94" s="37"/>
      <c r="I94" s="32"/>
      <c r="J94" s="37"/>
      <c r="K94" s="34"/>
      <c r="L94" s="37"/>
      <c r="M94" s="32"/>
      <c r="N94" s="37"/>
      <c r="O94" s="34"/>
      <c r="P94" s="37"/>
      <c r="Q94" s="34"/>
      <c r="R94" s="37"/>
      <c r="S94" s="34"/>
      <c r="T94" s="32"/>
      <c r="U94" s="33"/>
      <c r="V94" s="34"/>
      <c r="W94" s="37"/>
      <c r="X94" s="34"/>
      <c r="Y94" s="37"/>
      <c r="Z94" s="34"/>
      <c r="AA94" s="37"/>
      <c r="AB94" s="32"/>
      <c r="AC94" s="37"/>
      <c r="AD94" s="34"/>
      <c r="AE94" s="40"/>
    </row>
    <row r="95" spans="1:31" ht="14.95" customHeight="1" x14ac:dyDescent="0.25">
      <c r="A95" s="35"/>
      <c r="B95" s="36"/>
      <c r="C95" s="50">
        <f t="shared" si="13"/>
        <v>0</v>
      </c>
      <c r="D95" s="33">
        <f t="shared" si="14"/>
        <v>0</v>
      </c>
      <c r="E95" s="57">
        <f t="shared" si="15"/>
        <v>0</v>
      </c>
      <c r="F95" s="68">
        <f t="shared" si="16"/>
        <v>0</v>
      </c>
      <c r="G95" s="72"/>
      <c r="H95" s="37"/>
      <c r="I95" s="32"/>
      <c r="J95" s="37"/>
      <c r="K95" s="34"/>
      <c r="L95" s="37"/>
      <c r="M95" s="32"/>
      <c r="N95" s="37"/>
      <c r="O95" s="34"/>
      <c r="P95" s="37"/>
      <c r="Q95" s="34"/>
      <c r="R95" s="37"/>
      <c r="S95" s="34"/>
      <c r="T95" s="32"/>
      <c r="U95" s="33"/>
      <c r="V95" s="34"/>
      <c r="W95" s="37"/>
      <c r="X95" s="34"/>
      <c r="Y95" s="37"/>
      <c r="Z95" s="34"/>
      <c r="AA95" s="37"/>
      <c r="AB95" s="32"/>
      <c r="AC95" s="37"/>
      <c r="AD95" s="34"/>
      <c r="AE95" s="40"/>
    </row>
    <row r="96" spans="1:31" ht="14.95" customHeight="1" thickBot="1" x14ac:dyDescent="0.3">
      <c r="A96" s="35"/>
      <c r="B96" s="36"/>
      <c r="C96" s="50">
        <f t="shared" ref="C96" si="17">SUM(G96,I96,K96,M96,O96,Q96,S96,V96,X96,Z96,AB96,AD96)</f>
        <v>0</v>
      </c>
      <c r="D96" s="33">
        <f t="shared" ref="D96" si="18">SUM(H96+J96+L96+N96+P96+R96+U96+W96+Y96+AA96+AC96+AE96)</f>
        <v>0</v>
      </c>
      <c r="E96" s="57">
        <f t="shared" ref="E96" si="19">COUNT(G96,I96,K96,M96,O96,Q96,S96,V96,X96,Z96)</f>
        <v>0</v>
      </c>
      <c r="F96" s="68">
        <f t="shared" ref="F96" si="20">COUNT(AB96, AD96)</f>
        <v>0</v>
      </c>
      <c r="G96" s="60"/>
      <c r="H96" s="37"/>
      <c r="I96" s="32"/>
      <c r="J96" s="37"/>
      <c r="K96" s="34"/>
      <c r="L96" s="37"/>
      <c r="M96" s="32"/>
      <c r="N96" s="37"/>
      <c r="O96" s="34"/>
      <c r="P96" s="37"/>
      <c r="Q96" s="34"/>
      <c r="R96" s="37"/>
      <c r="S96" s="34"/>
      <c r="T96" s="32"/>
      <c r="U96" s="33"/>
      <c r="V96" s="34"/>
      <c r="W96" s="37"/>
      <c r="X96" s="34"/>
      <c r="Y96" s="37"/>
      <c r="Z96" s="34"/>
      <c r="AA96" s="37"/>
      <c r="AB96" s="32"/>
      <c r="AC96" s="37"/>
      <c r="AD96" s="34"/>
      <c r="AE96" s="40"/>
    </row>
    <row r="97" spans="1:31" ht="14.95" customHeight="1" x14ac:dyDescent="0.25">
      <c r="A97" s="42"/>
      <c r="B97" s="42"/>
      <c r="C97" s="43"/>
      <c r="D97" s="43"/>
      <c r="E97" s="54"/>
      <c r="F97" s="54"/>
      <c r="G97" s="94"/>
      <c r="H97" s="95">
        <f>SUM(H4:H96)</f>
        <v>1.441550925925926</v>
      </c>
      <c r="I97" s="95"/>
      <c r="J97" s="95">
        <f>SUM(J4:J96)</f>
        <v>26.472326388888892</v>
      </c>
      <c r="K97" s="95"/>
      <c r="L97" s="95">
        <f>SUM(L4:L96)</f>
        <v>1.3350925925925927</v>
      </c>
      <c r="M97" s="95"/>
      <c r="N97" s="95">
        <f>SUM(N4:N96)</f>
        <v>3.861956018518518</v>
      </c>
      <c r="O97" s="95"/>
      <c r="P97" s="95">
        <f>SUM(P4:P96)</f>
        <v>0.63217592592592597</v>
      </c>
      <c r="Q97" s="95"/>
      <c r="R97" s="95">
        <f>SUM(R4:R96)</f>
        <v>1.6863425925925926</v>
      </c>
      <c r="S97" s="95"/>
      <c r="T97" s="96"/>
      <c r="U97" s="95">
        <f>SUM(U4:U96)</f>
        <v>3.6507523148148149</v>
      </c>
      <c r="V97" s="95"/>
      <c r="W97" s="95">
        <f>SUM(W4:W96)</f>
        <v>0</v>
      </c>
      <c r="X97" s="95"/>
      <c r="Y97" s="95">
        <f>SUM(Y4:Y96)</f>
        <v>0</v>
      </c>
      <c r="Z97" s="95"/>
      <c r="AA97" s="95">
        <f>SUM(AA4:AA96)</f>
        <v>0</v>
      </c>
      <c r="AB97" s="95"/>
      <c r="AC97" s="95">
        <f>SUM(AC4:AC96)</f>
        <v>0</v>
      </c>
      <c r="AD97" s="95"/>
      <c r="AE97" s="97">
        <f>SUM(AE4:AE96)</f>
        <v>0</v>
      </c>
    </row>
    <row r="98" spans="1:31" ht="14.95" customHeight="1" thickBot="1" x14ac:dyDescent="0.3">
      <c r="B98" s="48"/>
      <c r="C98" t="s">
        <v>24</v>
      </c>
      <c r="D98" s="2"/>
      <c r="G98" s="174" t="s">
        <v>115</v>
      </c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6"/>
    </row>
    <row r="99" spans="1:31" ht="14.95" customHeight="1" x14ac:dyDescent="0.25">
      <c r="B99" s="47"/>
      <c r="C99" t="s">
        <v>156</v>
      </c>
      <c r="D99" s="2"/>
      <c r="G99" s="2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2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</row>
    <row r="100" spans="1:31" ht="14.95" customHeight="1" x14ac:dyDescent="0.25">
      <c r="C100"/>
      <c r="D100" s="2"/>
      <c r="G100" s="2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2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</row>
    <row r="101" spans="1:31" ht="14.95" customHeight="1" x14ac:dyDescent="0.25">
      <c r="D101" s="2"/>
      <c r="G101" s="2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2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</row>
    <row r="102" spans="1:31" x14ac:dyDescent="0.25">
      <c r="C102"/>
      <c r="D102"/>
      <c r="L102" s="5"/>
    </row>
  </sheetData>
  <autoFilter ref="A3:AE97" xr:uid="{00000000-0009-0000-0000-000001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37:AE86">
    <sortCondition descending="1" ref="E37:E86"/>
    <sortCondition ref="C37:C86"/>
    <sortCondition ref="D37:D86"/>
  </sortState>
  <mergeCells count="16">
    <mergeCell ref="G98:AE98"/>
    <mergeCell ref="A1:F2"/>
    <mergeCell ref="G1:AA1"/>
    <mergeCell ref="AB1:AE1"/>
    <mergeCell ref="G2:H2"/>
    <mergeCell ref="I2:J2"/>
    <mergeCell ref="K2:L2"/>
    <mergeCell ref="M2:N2"/>
    <mergeCell ref="O2:P2"/>
    <mergeCell ref="Q2:R2"/>
    <mergeCell ref="S2:U2"/>
    <mergeCell ref="V2:W2"/>
    <mergeCell ref="X2:Y2"/>
    <mergeCell ref="Z2:AA2"/>
    <mergeCell ref="AB2:AC2"/>
    <mergeCell ref="AD2:AE2"/>
  </mergeCells>
  <pageMargins left="0.7" right="0.7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O82"/>
  <sheetViews>
    <sheetView zoomScaleNormal="100"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2" bestFit="1" customWidth="1"/>
    <col min="4" max="4" width="13.375" style="2" customWidth="1"/>
    <col min="5" max="5" width="13.375" style="1" bestFit="1" customWidth="1"/>
    <col min="6" max="6" width="15.875" style="1" bestFit="1" customWidth="1"/>
    <col min="7" max="7" width="9.875" style="2" customWidth="1"/>
    <col min="8" max="8" width="8.875" style="2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9" t="s">
        <v>132</v>
      </c>
      <c r="B1" s="200"/>
      <c r="C1" s="200"/>
      <c r="D1" s="200"/>
      <c r="E1" s="200"/>
      <c r="F1" s="201"/>
      <c r="G1" s="195" t="s">
        <v>29</v>
      </c>
      <c r="H1" s="196"/>
      <c r="I1" s="196" t="s">
        <v>30</v>
      </c>
      <c r="J1" s="197"/>
      <c r="K1" s="196" t="s">
        <v>31</v>
      </c>
      <c r="L1" s="198"/>
    </row>
    <row r="2" spans="1:15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2</v>
      </c>
      <c r="E2" s="44" t="s">
        <v>14</v>
      </c>
      <c r="F2" s="56" t="s">
        <v>167</v>
      </c>
      <c r="G2" s="59" t="s">
        <v>12</v>
      </c>
      <c r="H2" s="44" t="s">
        <v>13</v>
      </c>
      <c r="I2" s="44" t="s">
        <v>12</v>
      </c>
      <c r="J2" s="44" t="s">
        <v>13</v>
      </c>
      <c r="K2" s="44" t="s">
        <v>12</v>
      </c>
      <c r="L2" s="45" t="s">
        <v>13</v>
      </c>
    </row>
    <row r="3" spans="1:15" ht="14.95" customHeight="1" x14ac:dyDescent="0.25">
      <c r="A3" s="17" t="s">
        <v>94</v>
      </c>
      <c r="B3" s="137" t="s">
        <v>21</v>
      </c>
      <c r="C3" s="138">
        <v>1</v>
      </c>
      <c r="D3" s="138">
        <f t="shared" ref="D3:D34" si="0">SUM(G3,I3,K3)</f>
        <v>86</v>
      </c>
      <c r="E3" s="139">
        <f t="shared" ref="E3:E34" si="1">SUM(H3+J3+L3)</f>
        <v>7.5312500000000004E-2</v>
      </c>
      <c r="F3" s="140">
        <f t="shared" ref="F3:F34" si="2">COUNT(G3,I3,K3)</f>
        <v>3</v>
      </c>
      <c r="G3" s="141">
        <v>29</v>
      </c>
      <c r="H3" s="142">
        <v>2.2118055555555557E-2</v>
      </c>
      <c r="I3" s="138">
        <v>30</v>
      </c>
      <c r="J3" s="142">
        <v>3.4247685185185187E-2</v>
      </c>
      <c r="K3" s="138">
        <v>27</v>
      </c>
      <c r="L3" s="143">
        <v>1.894675925925926E-2</v>
      </c>
      <c r="N3" s="47"/>
      <c r="O3" t="s">
        <v>161</v>
      </c>
    </row>
    <row r="4" spans="1:15" ht="14.95" customHeight="1" x14ac:dyDescent="0.25">
      <c r="A4" s="35" t="s">
        <v>75</v>
      </c>
      <c r="B4" s="36" t="s">
        <v>21</v>
      </c>
      <c r="C4" s="34">
        <v>2</v>
      </c>
      <c r="D4" s="34">
        <f t="shared" si="0"/>
        <v>59</v>
      </c>
      <c r="E4" s="33">
        <f t="shared" si="1"/>
        <v>3.1666666666666669E-2</v>
      </c>
      <c r="F4" s="57">
        <f t="shared" si="2"/>
        <v>2</v>
      </c>
      <c r="G4" s="60">
        <v>30</v>
      </c>
      <c r="H4" s="37">
        <v>1.695601851851852E-2</v>
      </c>
      <c r="I4" s="34"/>
      <c r="J4" s="37"/>
      <c r="K4" s="34">
        <v>29</v>
      </c>
      <c r="L4" s="40">
        <v>1.4710648148148148E-2</v>
      </c>
    </row>
    <row r="5" spans="1:15" ht="14.95" customHeight="1" x14ac:dyDescent="0.25">
      <c r="A5" s="35" t="s">
        <v>142</v>
      </c>
      <c r="B5" s="36" t="s">
        <v>21</v>
      </c>
      <c r="C5" s="34">
        <v>3</v>
      </c>
      <c r="D5" s="34">
        <f t="shared" si="0"/>
        <v>57</v>
      </c>
      <c r="E5" s="33">
        <f t="shared" si="1"/>
        <v>6.5636574074074069E-2</v>
      </c>
      <c r="F5" s="57">
        <f t="shared" si="2"/>
        <v>2</v>
      </c>
      <c r="G5" s="60"/>
      <c r="H5" s="37"/>
      <c r="I5" s="34">
        <v>29</v>
      </c>
      <c r="J5" s="37">
        <v>4.6759259259259257E-2</v>
      </c>
      <c r="K5" s="34">
        <v>28</v>
      </c>
      <c r="L5" s="40">
        <v>1.8877314814814816E-2</v>
      </c>
    </row>
    <row r="6" spans="1:15" ht="14.95" customHeight="1" x14ac:dyDescent="0.25">
      <c r="A6" s="35" t="s">
        <v>148</v>
      </c>
      <c r="B6" s="36" t="s">
        <v>21</v>
      </c>
      <c r="C6" s="34">
        <v>4</v>
      </c>
      <c r="D6" s="34">
        <f t="shared" si="0"/>
        <v>30</v>
      </c>
      <c r="E6" s="33">
        <f t="shared" si="1"/>
        <v>1.4618055555555556E-2</v>
      </c>
      <c r="F6" s="57">
        <f t="shared" si="2"/>
        <v>1</v>
      </c>
      <c r="G6" s="60"/>
      <c r="H6" s="37"/>
      <c r="I6" s="34"/>
      <c r="J6" s="37"/>
      <c r="K6" s="34">
        <v>30</v>
      </c>
      <c r="L6" s="40">
        <v>1.4618055555555556E-2</v>
      </c>
      <c r="N6" s="66"/>
    </row>
    <row r="7" spans="1:15" ht="14.95" customHeight="1" x14ac:dyDescent="0.25">
      <c r="A7" s="35" t="s">
        <v>92</v>
      </c>
      <c r="B7" s="36" t="s">
        <v>21</v>
      </c>
      <c r="C7" s="34">
        <v>5</v>
      </c>
      <c r="D7" s="34">
        <f t="shared" si="0"/>
        <v>28</v>
      </c>
      <c r="E7" s="33">
        <f t="shared" si="1"/>
        <v>2.5567129629629634E-2</v>
      </c>
      <c r="F7" s="57">
        <f t="shared" si="2"/>
        <v>1</v>
      </c>
      <c r="G7" s="60">
        <v>28</v>
      </c>
      <c r="H7" s="37">
        <v>2.5567129629629634E-2</v>
      </c>
      <c r="I7" s="34"/>
      <c r="J7" s="37"/>
      <c r="K7" s="34"/>
      <c r="L7" s="40"/>
    </row>
    <row r="8" spans="1:15" ht="14.95" customHeight="1" x14ac:dyDescent="0.25">
      <c r="A8" s="35" t="s">
        <v>100</v>
      </c>
      <c r="B8" s="36" t="s">
        <v>8</v>
      </c>
      <c r="C8" s="34">
        <v>2</v>
      </c>
      <c r="D8" s="34">
        <f t="shared" si="0"/>
        <v>60</v>
      </c>
      <c r="E8" s="33">
        <f t="shared" si="1"/>
        <v>0.05</v>
      </c>
      <c r="F8" s="57">
        <f t="shared" si="2"/>
        <v>2</v>
      </c>
      <c r="G8" s="60">
        <v>30</v>
      </c>
      <c r="H8" s="37">
        <v>1.8148148148148146E-2</v>
      </c>
      <c r="I8" s="34">
        <v>30</v>
      </c>
      <c r="J8" s="37">
        <v>3.1851851851851853E-2</v>
      </c>
      <c r="K8" s="34"/>
      <c r="L8" s="40"/>
    </row>
    <row r="9" spans="1:15" ht="14.95" customHeight="1" x14ac:dyDescent="0.25">
      <c r="A9" s="35" t="s">
        <v>112</v>
      </c>
      <c r="B9" s="36" t="s">
        <v>8</v>
      </c>
      <c r="C9" s="34">
        <v>3</v>
      </c>
      <c r="D9" s="34">
        <f t="shared" si="0"/>
        <v>57</v>
      </c>
      <c r="E9" s="33">
        <f t="shared" si="1"/>
        <v>6.025462962962963E-2</v>
      </c>
      <c r="F9" s="57">
        <f t="shared" si="2"/>
        <v>2</v>
      </c>
      <c r="G9" s="60">
        <v>28</v>
      </c>
      <c r="H9" s="37">
        <v>2.238425925925926E-2</v>
      </c>
      <c r="I9" s="34">
        <v>29</v>
      </c>
      <c r="J9" s="37">
        <v>3.7870370370370367E-2</v>
      </c>
      <c r="K9" s="34"/>
      <c r="L9" s="40"/>
    </row>
    <row r="10" spans="1:15" ht="14.95" customHeight="1" x14ac:dyDescent="0.25">
      <c r="A10" s="35" t="s">
        <v>91</v>
      </c>
      <c r="B10" s="36" t="s">
        <v>8</v>
      </c>
      <c r="C10" s="34">
        <v>4</v>
      </c>
      <c r="D10" s="34">
        <f t="shared" si="0"/>
        <v>29</v>
      </c>
      <c r="E10" s="33">
        <f t="shared" si="1"/>
        <v>2.1006944444444443E-2</v>
      </c>
      <c r="F10" s="57">
        <f t="shared" si="2"/>
        <v>1</v>
      </c>
      <c r="G10" s="60">
        <v>29</v>
      </c>
      <c r="H10" s="37">
        <v>2.1006944444444443E-2</v>
      </c>
      <c r="I10" s="34"/>
      <c r="J10" s="37"/>
      <c r="K10" s="34"/>
      <c r="L10" s="40"/>
    </row>
    <row r="11" spans="1:15" ht="14.95" customHeight="1" x14ac:dyDescent="0.25">
      <c r="A11" s="13" t="s">
        <v>88</v>
      </c>
      <c r="B11" s="144" t="s">
        <v>9</v>
      </c>
      <c r="C11" s="145">
        <v>1</v>
      </c>
      <c r="D11" s="145">
        <f t="shared" si="0"/>
        <v>90</v>
      </c>
      <c r="E11" s="146">
        <f t="shared" si="1"/>
        <v>6.4039351851851847E-2</v>
      </c>
      <c r="F11" s="147">
        <f t="shared" si="2"/>
        <v>3</v>
      </c>
      <c r="G11" s="148">
        <v>30</v>
      </c>
      <c r="H11" s="149">
        <v>1.726851851851852E-2</v>
      </c>
      <c r="I11" s="145">
        <v>30</v>
      </c>
      <c r="J11" s="149">
        <v>3.1203703703703702E-2</v>
      </c>
      <c r="K11" s="145">
        <v>30</v>
      </c>
      <c r="L11" s="150">
        <v>1.556712962962963E-2</v>
      </c>
    </row>
    <row r="12" spans="1:15" ht="14.95" customHeight="1" x14ac:dyDescent="0.25">
      <c r="A12" s="35" t="s">
        <v>109</v>
      </c>
      <c r="B12" s="36" t="s">
        <v>9</v>
      </c>
      <c r="C12" s="34">
        <v>2</v>
      </c>
      <c r="D12" s="34">
        <f t="shared" si="0"/>
        <v>87</v>
      </c>
      <c r="E12" s="33">
        <f t="shared" si="1"/>
        <v>6.9074074074074079E-2</v>
      </c>
      <c r="F12" s="57">
        <f t="shared" si="2"/>
        <v>3</v>
      </c>
      <c r="G12" s="60">
        <v>29</v>
      </c>
      <c r="H12" s="37">
        <v>1.8692129629629631E-2</v>
      </c>
      <c r="I12" s="34">
        <v>29</v>
      </c>
      <c r="J12" s="37">
        <v>3.3981481481481481E-2</v>
      </c>
      <c r="K12" s="34">
        <v>29</v>
      </c>
      <c r="L12" s="40">
        <v>1.6400462962962964E-2</v>
      </c>
    </row>
    <row r="13" spans="1:15" ht="14.95" customHeight="1" x14ac:dyDescent="0.25">
      <c r="A13" s="35" t="s">
        <v>86</v>
      </c>
      <c r="B13" s="36" t="s">
        <v>9</v>
      </c>
      <c r="C13" s="34">
        <v>3</v>
      </c>
      <c r="D13" s="34">
        <f t="shared" si="0"/>
        <v>81</v>
      </c>
      <c r="E13" s="33">
        <f t="shared" si="1"/>
        <v>7.7962962962962956E-2</v>
      </c>
      <c r="F13" s="57">
        <f t="shared" si="2"/>
        <v>3</v>
      </c>
      <c r="G13" s="60">
        <v>26</v>
      </c>
      <c r="H13" s="37">
        <v>2.0393518518518519E-2</v>
      </c>
      <c r="I13" s="34">
        <v>28</v>
      </c>
      <c r="J13" s="37">
        <v>3.6319444444444439E-2</v>
      </c>
      <c r="K13" s="34">
        <v>27</v>
      </c>
      <c r="L13" s="40">
        <v>2.1250000000000002E-2</v>
      </c>
    </row>
    <row r="14" spans="1:15" ht="14.95" customHeight="1" x14ac:dyDescent="0.25">
      <c r="A14" s="35" t="s">
        <v>99</v>
      </c>
      <c r="B14" s="36" t="s">
        <v>9</v>
      </c>
      <c r="C14" s="34">
        <v>4</v>
      </c>
      <c r="D14" s="34">
        <f t="shared" si="0"/>
        <v>79</v>
      </c>
      <c r="E14" s="33">
        <f t="shared" si="1"/>
        <v>7.9502314814814817E-2</v>
      </c>
      <c r="F14" s="57">
        <f t="shared" si="2"/>
        <v>3</v>
      </c>
      <c r="G14" s="60">
        <v>26</v>
      </c>
      <c r="H14" s="37">
        <v>2.0393518518518519E-2</v>
      </c>
      <c r="I14" s="34">
        <v>26</v>
      </c>
      <c r="J14" s="37">
        <v>3.78587962962963E-2</v>
      </c>
      <c r="K14" s="34">
        <v>27</v>
      </c>
      <c r="L14" s="40">
        <v>2.1250000000000002E-2</v>
      </c>
    </row>
    <row r="15" spans="1:15" ht="14.95" customHeight="1" x14ac:dyDescent="0.25">
      <c r="A15" s="35" t="s">
        <v>106</v>
      </c>
      <c r="B15" s="36" t="s">
        <v>9</v>
      </c>
      <c r="C15" s="34">
        <v>5</v>
      </c>
      <c r="D15" s="34">
        <f t="shared" si="0"/>
        <v>76</v>
      </c>
      <c r="E15" s="33">
        <f t="shared" si="1"/>
        <v>8.1701388888888879E-2</v>
      </c>
      <c r="F15" s="57">
        <f t="shared" si="2"/>
        <v>3</v>
      </c>
      <c r="G15" s="60">
        <v>21</v>
      </c>
      <c r="H15" s="37">
        <v>2.5960648148148149E-2</v>
      </c>
      <c r="I15" s="34">
        <v>27</v>
      </c>
      <c r="J15" s="37">
        <v>3.7025462962962961E-2</v>
      </c>
      <c r="K15" s="34">
        <v>28</v>
      </c>
      <c r="L15" s="40">
        <v>1.8715277777777779E-2</v>
      </c>
    </row>
    <row r="16" spans="1:15" ht="14.95" customHeight="1" x14ac:dyDescent="0.25">
      <c r="A16" s="35" t="s">
        <v>73</v>
      </c>
      <c r="B16" s="36" t="s">
        <v>9</v>
      </c>
      <c r="C16" s="34">
        <v>1</v>
      </c>
      <c r="D16" s="34">
        <f t="shared" si="0"/>
        <v>73</v>
      </c>
      <c r="E16" s="33">
        <f t="shared" si="1"/>
        <v>9.0983796296296299E-2</v>
      </c>
      <c r="F16" s="57">
        <f t="shared" si="2"/>
        <v>3</v>
      </c>
      <c r="G16" s="60">
        <v>23</v>
      </c>
      <c r="H16" s="37">
        <v>2.2754629629629628E-2</v>
      </c>
      <c r="I16" s="34">
        <v>25</v>
      </c>
      <c r="J16" s="37">
        <v>4.5555555555555551E-2</v>
      </c>
      <c r="K16" s="34">
        <v>25</v>
      </c>
      <c r="L16" s="40">
        <v>2.2673611111111113E-2</v>
      </c>
    </row>
    <row r="17" spans="1:12" ht="14.95" customHeight="1" x14ac:dyDescent="0.25">
      <c r="A17" s="35" t="s">
        <v>138</v>
      </c>
      <c r="B17" s="36" t="s">
        <v>9</v>
      </c>
      <c r="C17" s="34">
        <v>6</v>
      </c>
      <c r="D17" s="34">
        <f t="shared" si="0"/>
        <v>68</v>
      </c>
      <c r="E17" s="33">
        <f t="shared" si="1"/>
        <v>9.7731481481481475E-2</v>
      </c>
      <c r="F17" s="57">
        <f t="shared" si="2"/>
        <v>3</v>
      </c>
      <c r="G17" s="60">
        <v>20</v>
      </c>
      <c r="H17" s="37">
        <v>2.6249999999999999E-2</v>
      </c>
      <c r="I17" s="34">
        <v>24</v>
      </c>
      <c r="J17" s="37">
        <v>4.6354166666666669E-2</v>
      </c>
      <c r="K17" s="34">
        <v>24</v>
      </c>
      <c r="L17" s="40">
        <v>2.5127314814814811E-2</v>
      </c>
    </row>
    <row r="18" spans="1:12" ht="14.95" customHeight="1" x14ac:dyDescent="0.25">
      <c r="A18" s="35" t="s">
        <v>58</v>
      </c>
      <c r="B18" s="36" t="s">
        <v>9</v>
      </c>
      <c r="C18" s="34">
        <v>7</v>
      </c>
      <c r="D18" s="34">
        <f t="shared" si="0"/>
        <v>64</v>
      </c>
      <c r="E18" s="33">
        <f t="shared" si="1"/>
        <v>0.10384259259259258</v>
      </c>
      <c r="F18" s="57">
        <f t="shared" si="2"/>
        <v>3</v>
      </c>
      <c r="G18" s="60">
        <v>18</v>
      </c>
      <c r="H18" s="37">
        <v>2.855324074074074E-2</v>
      </c>
      <c r="I18" s="34">
        <v>23</v>
      </c>
      <c r="J18" s="37">
        <v>5.0057870370370371E-2</v>
      </c>
      <c r="K18" s="34">
        <v>23</v>
      </c>
      <c r="L18" s="40">
        <v>2.5231481481481483E-2</v>
      </c>
    </row>
    <row r="19" spans="1:12" ht="14.95" customHeight="1" x14ac:dyDescent="0.25">
      <c r="A19" s="35" t="s">
        <v>98</v>
      </c>
      <c r="B19" s="36" t="s">
        <v>9</v>
      </c>
      <c r="C19" s="34">
        <v>8</v>
      </c>
      <c r="D19" s="34">
        <f t="shared" si="0"/>
        <v>28</v>
      </c>
      <c r="E19" s="33">
        <f t="shared" si="1"/>
        <v>1.9270833333333334E-2</v>
      </c>
      <c r="F19" s="57">
        <f t="shared" si="2"/>
        <v>1</v>
      </c>
      <c r="G19" s="60">
        <v>28</v>
      </c>
      <c r="H19" s="37">
        <v>1.9270833333333334E-2</v>
      </c>
      <c r="I19" s="34"/>
      <c r="J19" s="37"/>
      <c r="K19" s="34"/>
      <c r="L19" s="40"/>
    </row>
    <row r="20" spans="1:12" ht="14.95" customHeight="1" x14ac:dyDescent="0.25">
      <c r="A20" s="35" t="s">
        <v>97</v>
      </c>
      <c r="B20" s="36" t="s">
        <v>9</v>
      </c>
      <c r="C20" s="34">
        <v>9</v>
      </c>
      <c r="D20" s="34">
        <f t="shared" si="0"/>
        <v>27</v>
      </c>
      <c r="E20" s="33">
        <f t="shared" si="1"/>
        <v>1.9560185185185184E-2</v>
      </c>
      <c r="F20" s="57">
        <f t="shared" si="2"/>
        <v>1</v>
      </c>
      <c r="G20" s="60">
        <v>27</v>
      </c>
      <c r="H20" s="37">
        <v>1.9560185185185184E-2</v>
      </c>
      <c r="I20" s="34"/>
      <c r="J20" s="37"/>
      <c r="K20" s="34"/>
      <c r="L20" s="40"/>
    </row>
    <row r="21" spans="1:12" ht="14.95" customHeight="1" x14ac:dyDescent="0.25">
      <c r="A21" s="35" t="s">
        <v>80</v>
      </c>
      <c r="B21" s="36" t="s">
        <v>9</v>
      </c>
      <c r="C21" s="34">
        <v>10</v>
      </c>
      <c r="D21" s="34">
        <f t="shared" si="0"/>
        <v>24</v>
      </c>
      <c r="E21" s="33">
        <f t="shared" si="1"/>
        <v>2.2372685185185186E-2</v>
      </c>
      <c r="F21" s="57">
        <f t="shared" si="2"/>
        <v>1</v>
      </c>
      <c r="G21" s="60">
        <v>24</v>
      </c>
      <c r="H21" s="37">
        <v>2.2372685185185186E-2</v>
      </c>
      <c r="I21" s="34"/>
      <c r="J21" s="37"/>
      <c r="K21" s="34"/>
      <c r="L21" s="40"/>
    </row>
    <row r="22" spans="1:12" ht="14.95" customHeight="1" x14ac:dyDescent="0.25">
      <c r="A22" s="35" t="s">
        <v>87</v>
      </c>
      <c r="B22" s="36" t="s">
        <v>9</v>
      </c>
      <c r="C22" s="34">
        <v>11</v>
      </c>
      <c r="D22" s="34">
        <f t="shared" si="0"/>
        <v>22</v>
      </c>
      <c r="E22" s="33">
        <f t="shared" si="1"/>
        <v>2.480324074074074E-2</v>
      </c>
      <c r="F22" s="57">
        <f t="shared" si="2"/>
        <v>1</v>
      </c>
      <c r="G22" s="60">
        <v>22</v>
      </c>
      <c r="H22" s="37">
        <v>2.480324074074074E-2</v>
      </c>
      <c r="I22" s="34"/>
      <c r="J22" s="37"/>
      <c r="K22" s="34"/>
      <c r="L22" s="40"/>
    </row>
    <row r="23" spans="1:12" ht="14.95" customHeight="1" x14ac:dyDescent="0.25">
      <c r="A23" s="35" t="s">
        <v>110</v>
      </c>
      <c r="B23" s="36" t="s">
        <v>9</v>
      </c>
      <c r="C23" s="34">
        <v>12</v>
      </c>
      <c r="D23" s="34">
        <f t="shared" si="0"/>
        <v>19</v>
      </c>
      <c r="E23" s="33">
        <f t="shared" si="1"/>
        <v>2.6331018518518517E-2</v>
      </c>
      <c r="F23" s="57">
        <f t="shared" si="2"/>
        <v>1</v>
      </c>
      <c r="G23" s="60">
        <v>19</v>
      </c>
      <c r="H23" s="37">
        <v>2.6331018518518517E-2</v>
      </c>
      <c r="I23" s="34"/>
      <c r="J23" s="37"/>
      <c r="K23" s="34"/>
      <c r="L23" s="40"/>
    </row>
    <row r="24" spans="1:12" ht="14.95" customHeight="1" x14ac:dyDescent="0.25">
      <c r="A24" s="35" t="s">
        <v>116</v>
      </c>
      <c r="B24" s="36" t="s">
        <v>9</v>
      </c>
      <c r="C24" s="34">
        <v>13</v>
      </c>
      <c r="D24" s="34">
        <f t="shared" si="0"/>
        <v>17</v>
      </c>
      <c r="E24" s="33">
        <f t="shared" si="1"/>
        <v>2.9664351851851855E-2</v>
      </c>
      <c r="F24" s="57">
        <f t="shared" si="2"/>
        <v>1</v>
      </c>
      <c r="G24" s="60">
        <v>17</v>
      </c>
      <c r="H24" s="37">
        <v>2.9664351851851855E-2</v>
      </c>
      <c r="I24" s="34"/>
      <c r="J24" s="37"/>
      <c r="K24" s="34"/>
      <c r="L24" s="40"/>
    </row>
    <row r="25" spans="1:12" ht="14.95" customHeight="1" x14ac:dyDescent="0.25">
      <c r="A25" s="13" t="s">
        <v>77</v>
      </c>
      <c r="B25" s="144" t="s">
        <v>10</v>
      </c>
      <c r="C25" s="145">
        <v>1</v>
      </c>
      <c r="D25" s="145">
        <f t="shared" si="0"/>
        <v>89</v>
      </c>
      <c r="E25" s="146">
        <f t="shared" si="1"/>
        <v>7.4131944444444445E-2</v>
      </c>
      <c r="F25" s="147">
        <f t="shared" si="2"/>
        <v>3</v>
      </c>
      <c r="G25" s="148">
        <v>29</v>
      </c>
      <c r="H25" s="149">
        <v>2.0358796296296295E-2</v>
      </c>
      <c r="I25" s="145">
        <v>30</v>
      </c>
      <c r="J25" s="149">
        <v>3.6493055555555549E-2</v>
      </c>
      <c r="K25" s="145">
        <v>30</v>
      </c>
      <c r="L25" s="150">
        <v>1.7280092592592593E-2</v>
      </c>
    </row>
    <row r="26" spans="1:12" ht="14.95" customHeight="1" x14ac:dyDescent="0.25">
      <c r="A26" s="35" t="s">
        <v>65</v>
      </c>
      <c r="B26" s="36" t="s">
        <v>10</v>
      </c>
      <c r="C26" s="34">
        <v>2</v>
      </c>
      <c r="D26" s="34">
        <f t="shared" si="0"/>
        <v>83</v>
      </c>
      <c r="E26" s="33">
        <f t="shared" si="1"/>
        <v>7.7210648148148153E-2</v>
      </c>
      <c r="F26" s="57">
        <f t="shared" si="2"/>
        <v>3</v>
      </c>
      <c r="G26" s="60">
        <v>28</v>
      </c>
      <c r="H26" s="37">
        <v>2.1168981481481483E-2</v>
      </c>
      <c r="I26" s="34">
        <v>27</v>
      </c>
      <c r="J26" s="37">
        <v>3.8043981481481477E-2</v>
      </c>
      <c r="K26" s="34">
        <v>28</v>
      </c>
      <c r="L26" s="40">
        <v>1.7997685185185186E-2</v>
      </c>
    </row>
    <row r="27" spans="1:12" ht="14.95" customHeight="1" x14ac:dyDescent="0.25">
      <c r="A27" s="35" t="s">
        <v>125</v>
      </c>
      <c r="B27" s="36" t="s">
        <v>10</v>
      </c>
      <c r="C27" s="34">
        <v>3</v>
      </c>
      <c r="D27" s="34">
        <f t="shared" si="0"/>
        <v>83</v>
      </c>
      <c r="E27" s="33">
        <f t="shared" si="1"/>
        <v>7.9814814814814825E-2</v>
      </c>
      <c r="F27" s="57">
        <f t="shared" si="2"/>
        <v>3</v>
      </c>
      <c r="G27" s="60">
        <v>26</v>
      </c>
      <c r="H27" s="37">
        <v>2.3877314814814813E-2</v>
      </c>
      <c r="I27" s="34">
        <v>28</v>
      </c>
      <c r="J27" s="37">
        <v>3.7986111111111116E-2</v>
      </c>
      <c r="K27" s="34">
        <v>29</v>
      </c>
      <c r="L27" s="40">
        <v>1.7951388888888888E-2</v>
      </c>
    </row>
    <row r="28" spans="1:12" ht="14.95" customHeight="1" x14ac:dyDescent="0.25">
      <c r="A28" s="35" t="s">
        <v>64</v>
      </c>
      <c r="B28" s="36" t="s">
        <v>10</v>
      </c>
      <c r="C28" s="34">
        <v>4</v>
      </c>
      <c r="D28" s="34">
        <f t="shared" si="0"/>
        <v>80</v>
      </c>
      <c r="E28" s="33">
        <f t="shared" si="1"/>
        <v>7.9918981481481494E-2</v>
      </c>
      <c r="F28" s="57">
        <f t="shared" si="2"/>
        <v>3</v>
      </c>
      <c r="G28" s="60">
        <v>27</v>
      </c>
      <c r="H28" s="37">
        <v>2.1770833333333336E-2</v>
      </c>
      <c r="I28" s="34">
        <v>26</v>
      </c>
      <c r="J28" s="37">
        <v>3.8981481481481485E-2</v>
      </c>
      <c r="K28" s="34">
        <v>27</v>
      </c>
      <c r="L28" s="40">
        <v>1.9166666666666669E-2</v>
      </c>
    </row>
    <row r="29" spans="1:12" ht="14.95" customHeight="1" x14ac:dyDescent="0.25">
      <c r="A29" s="35" t="s">
        <v>56</v>
      </c>
      <c r="B29" s="36" t="s">
        <v>10</v>
      </c>
      <c r="C29" s="34">
        <v>5</v>
      </c>
      <c r="D29" s="34">
        <f t="shared" si="0"/>
        <v>30</v>
      </c>
      <c r="E29" s="33">
        <f t="shared" si="1"/>
        <v>2.0208333333333335E-2</v>
      </c>
      <c r="F29" s="57">
        <f t="shared" si="2"/>
        <v>1</v>
      </c>
      <c r="G29" s="60">
        <v>30</v>
      </c>
      <c r="H29" s="37">
        <v>2.0208333333333335E-2</v>
      </c>
      <c r="I29" s="34"/>
      <c r="J29" s="37"/>
      <c r="K29" s="34"/>
      <c r="L29" s="40"/>
    </row>
    <row r="30" spans="1:12" ht="14.95" customHeight="1" x14ac:dyDescent="0.25">
      <c r="A30" s="35" t="s">
        <v>143</v>
      </c>
      <c r="B30" s="36" t="s">
        <v>10</v>
      </c>
      <c r="C30" s="34">
        <v>6</v>
      </c>
      <c r="D30" s="34">
        <f t="shared" si="0"/>
        <v>29</v>
      </c>
      <c r="E30" s="33">
        <f t="shared" si="1"/>
        <v>3.7499999999999999E-2</v>
      </c>
      <c r="F30" s="57">
        <f t="shared" si="2"/>
        <v>1</v>
      </c>
      <c r="G30" s="60"/>
      <c r="H30" s="37"/>
      <c r="I30" s="34">
        <v>29</v>
      </c>
      <c r="J30" s="37">
        <v>3.7499999999999999E-2</v>
      </c>
      <c r="K30" s="34"/>
      <c r="L30" s="40"/>
    </row>
    <row r="31" spans="1:12" ht="14.95" customHeight="1" x14ac:dyDescent="0.25">
      <c r="A31" s="35" t="s">
        <v>63</v>
      </c>
      <c r="B31" s="36" t="s">
        <v>10</v>
      </c>
      <c r="C31" s="34">
        <v>7</v>
      </c>
      <c r="D31" s="34">
        <f t="shared" si="0"/>
        <v>25</v>
      </c>
      <c r="E31" s="33">
        <f t="shared" si="1"/>
        <v>2.4641203703703703E-2</v>
      </c>
      <c r="F31" s="57">
        <f t="shared" si="2"/>
        <v>1</v>
      </c>
      <c r="G31" s="60">
        <v>25</v>
      </c>
      <c r="H31" s="37">
        <v>2.4641203703703703E-2</v>
      </c>
      <c r="I31" s="34"/>
      <c r="J31" s="37"/>
      <c r="K31" s="34"/>
      <c r="L31" s="40"/>
    </row>
    <row r="32" spans="1:12" ht="14.95" customHeight="1" x14ac:dyDescent="0.25">
      <c r="A32" s="13" t="s">
        <v>60</v>
      </c>
      <c r="B32" s="144" t="s">
        <v>11</v>
      </c>
      <c r="C32" s="145">
        <v>1</v>
      </c>
      <c r="D32" s="145">
        <f t="shared" si="0"/>
        <v>90</v>
      </c>
      <c r="E32" s="146">
        <f t="shared" si="1"/>
        <v>8.6284722222222221E-2</v>
      </c>
      <c r="F32" s="147">
        <f t="shared" si="2"/>
        <v>3</v>
      </c>
      <c r="G32" s="148">
        <v>30</v>
      </c>
      <c r="H32" s="149">
        <v>2.2615740740740742E-2</v>
      </c>
      <c r="I32" s="145">
        <v>30</v>
      </c>
      <c r="J32" s="149">
        <v>4.2951388888888886E-2</v>
      </c>
      <c r="K32" s="145">
        <v>30</v>
      </c>
      <c r="L32" s="150">
        <v>2.071759259259259E-2</v>
      </c>
    </row>
    <row r="33" spans="1:12" ht="14.95" customHeight="1" x14ac:dyDescent="0.25">
      <c r="A33" s="13" t="s">
        <v>72</v>
      </c>
      <c r="B33" s="144" t="s">
        <v>20</v>
      </c>
      <c r="C33" s="145">
        <v>1</v>
      </c>
      <c r="D33" s="145">
        <f t="shared" si="0"/>
        <v>82</v>
      </c>
      <c r="E33" s="146">
        <f t="shared" si="1"/>
        <v>5.9884259259259255E-2</v>
      </c>
      <c r="F33" s="147">
        <f t="shared" si="2"/>
        <v>3</v>
      </c>
      <c r="G33" s="148">
        <v>25</v>
      </c>
      <c r="H33" s="149">
        <v>1.7905092592592594E-2</v>
      </c>
      <c r="I33" s="145">
        <v>28</v>
      </c>
      <c r="J33" s="149">
        <v>2.9166666666666664E-2</v>
      </c>
      <c r="K33" s="145">
        <v>29</v>
      </c>
      <c r="L33" s="150">
        <v>1.2812499999999999E-2</v>
      </c>
    </row>
    <row r="34" spans="1:12" ht="14.95" customHeight="1" x14ac:dyDescent="0.25">
      <c r="A34" s="35" t="s">
        <v>71</v>
      </c>
      <c r="B34" s="36" t="s">
        <v>20</v>
      </c>
      <c r="C34" s="34">
        <v>2</v>
      </c>
      <c r="D34" s="34">
        <f t="shared" si="0"/>
        <v>60</v>
      </c>
      <c r="E34" s="33">
        <f t="shared" si="1"/>
        <v>3.7152777777777778E-2</v>
      </c>
      <c r="F34" s="57">
        <f t="shared" si="2"/>
        <v>2</v>
      </c>
      <c r="G34" s="60">
        <v>30</v>
      </c>
      <c r="H34" s="37">
        <v>1.3217592592592593E-2</v>
      </c>
      <c r="I34" s="34">
        <v>30</v>
      </c>
      <c r="J34" s="37">
        <v>2.3935185185185184E-2</v>
      </c>
      <c r="K34" s="34"/>
      <c r="L34" s="40"/>
    </row>
    <row r="35" spans="1:12" ht="14.95" customHeight="1" x14ac:dyDescent="0.25">
      <c r="A35" s="35" t="s">
        <v>84</v>
      </c>
      <c r="B35" s="36" t="s">
        <v>20</v>
      </c>
      <c r="C35" s="34">
        <v>3</v>
      </c>
      <c r="D35" s="34">
        <f t="shared" ref="D35:D66" si="3">SUM(G35,I35,K35)</f>
        <v>59</v>
      </c>
      <c r="E35" s="33">
        <f t="shared" ref="E35:E66" si="4">SUM(H35+J35+L35)</f>
        <v>2.5833333333333333E-2</v>
      </c>
      <c r="F35" s="57">
        <f t="shared" ref="F35:F66" si="5">COUNT(G35,I35,K35)</f>
        <v>2</v>
      </c>
      <c r="G35" s="60">
        <v>29</v>
      </c>
      <c r="H35" s="37">
        <v>1.3807870370370371E-2</v>
      </c>
      <c r="I35" s="34"/>
      <c r="J35" s="37"/>
      <c r="K35" s="34">
        <v>30</v>
      </c>
      <c r="L35" s="40">
        <v>1.2025462962962962E-2</v>
      </c>
    </row>
    <row r="36" spans="1:12" ht="14.95" customHeight="1" x14ac:dyDescent="0.25">
      <c r="A36" s="35" t="s">
        <v>104</v>
      </c>
      <c r="B36" s="36" t="s">
        <v>20</v>
      </c>
      <c r="C36" s="34">
        <v>4</v>
      </c>
      <c r="D36" s="34">
        <f t="shared" si="3"/>
        <v>57</v>
      </c>
      <c r="E36" s="33">
        <f t="shared" si="4"/>
        <v>4.3935185185185188E-2</v>
      </c>
      <c r="F36" s="57">
        <f t="shared" si="5"/>
        <v>2</v>
      </c>
      <c r="G36" s="60">
        <v>28</v>
      </c>
      <c r="H36" s="37">
        <v>1.53125E-2</v>
      </c>
      <c r="I36" s="34">
        <v>29</v>
      </c>
      <c r="J36" s="37">
        <v>2.8622685185185185E-2</v>
      </c>
      <c r="K36" s="34"/>
      <c r="L36" s="40"/>
    </row>
    <row r="37" spans="1:12" ht="14.95" customHeight="1" x14ac:dyDescent="0.25">
      <c r="A37" s="35" t="s">
        <v>62</v>
      </c>
      <c r="B37" s="36" t="s">
        <v>20</v>
      </c>
      <c r="C37" s="34">
        <v>5</v>
      </c>
      <c r="D37" s="34">
        <f t="shared" si="3"/>
        <v>51</v>
      </c>
      <c r="E37" s="33">
        <f t="shared" si="4"/>
        <v>4.9976851851851849E-2</v>
      </c>
      <c r="F37" s="57">
        <f t="shared" si="5"/>
        <v>2</v>
      </c>
      <c r="G37" s="60">
        <v>24</v>
      </c>
      <c r="H37" s="37">
        <v>1.8379629629629628E-2</v>
      </c>
      <c r="I37" s="34">
        <v>27</v>
      </c>
      <c r="J37" s="37">
        <v>3.1597222222222221E-2</v>
      </c>
      <c r="K37" s="34"/>
      <c r="L37" s="40"/>
    </row>
    <row r="38" spans="1:12" ht="14.95" customHeight="1" x14ac:dyDescent="0.25">
      <c r="A38" s="35" t="s">
        <v>107</v>
      </c>
      <c r="B38" s="36" t="s">
        <v>20</v>
      </c>
      <c r="C38" s="34">
        <v>6</v>
      </c>
      <c r="D38" s="34">
        <f t="shared" si="3"/>
        <v>50</v>
      </c>
      <c r="E38" s="33">
        <f t="shared" si="4"/>
        <v>4.0729166666666664E-2</v>
      </c>
      <c r="F38" s="57">
        <f t="shared" si="5"/>
        <v>2</v>
      </c>
      <c r="G38" s="60">
        <v>22</v>
      </c>
      <c r="H38" s="37">
        <v>2.2534722222222223E-2</v>
      </c>
      <c r="I38" s="34"/>
      <c r="J38" s="37"/>
      <c r="K38" s="34">
        <v>28</v>
      </c>
      <c r="L38" s="40">
        <v>1.8194444444444444E-2</v>
      </c>
    </row>
    <row r="39" spans="1:12" ht="14.95" customHeight="1" x14ac:dyDescent="0.25">
      <c r="A39" s="35" t="s">
        <v>66</v>
      </c>
      <c r="B39" s="36" t="s">
        <v>20</v>
      </c>
      <c r="C39" s="34">
        <v>7</v>
      </c>
      <c r="D39" s="34">
        <f t="shared" si="3"/>
        <v>27</v>
      </c>
      <c r="E39" s="33">
        <f t="shared" si="4"/>
        <v>1.5532407407407406E-2</v>
      </c>
      <c r="F39" s="57">
        <f t="shared" si="5"/>
        <v>1</v>
      </c>
      <c r="G39" s="60">
        <v>27</v>
      </c>
      <c r="H39" s="37">
        <v>1.5532407407407406E-2</v>
      </c>
      <c r="I39" s="34"/>
      <c r="J39" s="37"/>
      <c r="K39" s="34"/>
      <c r="L39" s="40"/>
    </row>
    <row r="40" spans="1:12" ht="14.95" customHeight="1" x14ac:dyDescent="0.25">
      <c r="A40" s="35" t="s">
        <v>108</v>
      </c>
      <c r="B40" s="36" t="s">
        <v>20</v>
      </c>
      <c r="C40" s="34">
        <v>8</v>
      </c>
      <c r="D40" s="34">
        <f t="shared" si="3"/>
        <v>26</v>
      </c>
      <c r="E40" s="33">
        <f t="shared" si="4"/>
        <v>1.7731481481481483E-2</v>
      </c>
      <c r="F40" s="57">
        <f t="shared" si="5"/>
        <v>1</v>
      </c>
      <c r="G40" s="60">
        <v>26</v>
      </c>
      <c r="H40" s="37">
        <v>1.7731481481481483E-2</v>
      </c>
      <c r="I40" s="34"/>
      <c r="J40" s="37"/>
      <c r="K40" s="34"/>
      <c r="L40" s="40"/>
    </row>
    <row r="41" spans="1:12" ht="14.95" customHeight="1" x14ac:dyDescent="0.25">
      <c r="A41" s="35" t="s">
        <v>81</v>
      </c>
      <c r="B41" s="36" t="s">
        <v>20</v>
      </c>
      <c r="C41" s="34">
        <v>9</v>
      </c>
      <c r="D41" s="34">
        <f t="shared" si="3"/>
        <v>23</v>
      </c>
      <c r="E41" s="33">
        <f t="shared" si="4"/>
        <v>1.8645833333333334E-2</v>
      </c>
      <c r="F41" s="57">
        <f t="shared" si="5"/>
        <v>1</v>
      </c>
      <c r="G41" s="60">
        <v>23</v>
      </c>
      <c r="H41" s="37">
        <v>1.8645833333333334E-2</v>
      </c>
      <c r="I41" s="34"/>
      <c r="J41" s="37"/>
      <c r="K41" s="34"/>
      <c r="L41" s="40"/>
    </row>
    <row r="42" spans="1:12" ht="14.95" customHeight="1" x14ac:dyDescent="0.25">
      <c r="A42" s="13" t="s">
        <v>68</v>
      </c>
      <c r="B42" s="144" t="s">
        <v>5</v>
      </c>
      <c r="C42" s="145">
        <v>1</v>
      </c>
      <c r="D42" s="145">
        <f t="shared" si="3"/>
        <v>76</v>
      </c>
      <c r="E42" s="146">
        <f t="shared" si="4"/>
        <v>6.0995370370370373E-2</v>
      </c>
      <c r="F42" s="147">
        <f t="shared" si="5"/>
        <v>3</v>
      </c>
      <c r="G42" s="148">
        <v>19</v>
      </c>
      <c r="H42" s="149">
        <v>1.6701388888888887E-2</v>
      </c>
      <c r="I42" s="145">
        <v>30</v>
      </c>
      <c r="J42" s="149">
        <v>3.0081018518518521E-2</v>
      </c>
      <c r="K42" s="145">
        <v>27</v>
      </c>
      <c r="L42" s="150">
        <v>1.4212962962962962E-2</v>
      </c>
    </row>
    <row r="43" spans="1:12" ht="14.95" customHeight="1" x14ac:dyDescent="0.25">
      <c r="A43" s="35" t="s">
        <v>93</v>
      </c>
      <c r="B43" s="36" t="s">
        <v>5</v>
      </c>
      <c r="C43" s="34">
        <v>2</v>
      </c>
      <c r="D43" s="34">
        <f t="shared" si="3"/>
        <v>71</v>
      </c>
      <c r="E43" s="33">
        <f t="shared" si="4"/>
        <v>6.7141203703703703E-2</v>
      </c>
      <c r="F43" s="57">
        <f t="shared" si="5"/>
        <v>3</v>
      </c>
      <c r="G43" s="60">
        <v>17</v>
      </c>
      <c r="H43" s="37">
        <v>1.7291666666666667E-2</v>
      </c>
      <c r="I43" s="34">
        <v>28</v>
      </c>
      <c r="J43" s="37">
        <v>3.3923611111111113E-2</v>
      </c>
      <c r="K43" s="34">
        <v>26</v>
      </c>
      <c r="L43" s="40">
        <v>1.5925925925925927E-2</v>
      </c>
    </row>
    <row r="44" spans="1:12" ht="14.95" customHeight="1" x14ac:dyDescent="0.25">
      <c r="A44" s="35" t="s">
        <v>51</v>
      </c>
      <c r="B44" s="36" t="s">
        <v>5</v>
      </c>
      <c r="C44" s="34">
        <v>3</v>
      </c>
      <c r="D44" s="34">
        <f t="shared" si="3"/>
        <v>58</v>
      </c>
      <c r="E44" s="33">
        <f t="shared" si="4"/>
        <v>2.6481481481481481E-2</v>
      </c>
      <c r="F44" s="57">
        <f t="shared" si="5"/>
        <v>2</v>
      </c>
      <c r="G44" s="60">
        <v>29</v>
      </c>
      <c r="H44" s="37">
        <v>1.3773148148148147E-2</v>
      </c>
      <c r="I44" s="34"/>
      <c r="J44" s="37"/>
      <c r="K44" s="34">
        <v>29</v>
      </c>
      <c r="L44" s="40">
        <v>1.2708333333333334E-2</v>
      </c>
    </row>
    <row r="45" spans="1:12" ht="14.95" customHeight="1" x14ac:dyDescent="0.25">
      <c r="A45" s="35" t="s">
        <v>76</v>
      </c>
      <c r="B45" s="36" t="s">
        <v>5</v>
      </c>
      <c r="C45" s="34">
        <v>4</v>
      </c>
      <c r="D45" s="34">
        <f t="shared" si="3"/>
        <v>51</v>
      </c>
      <c r="E45" s="33">
        <f t="shared" si="4"/>
        <v>2.9652777777777778E-2</v>
      </c>
      <c r="F45" s="57">
        <f t="shared" si="5"/>
        <v>2</v>
      </c>
      <c r="G45" s="60">
        <v>23</v>
      </c>
      <c r="H45" s="37">
        <v>1.5949074074074074E-2</v>
      </c>
      <c r="I45" s="34"/>
      <c r="J45" s="37"/>
      <c r="K45" s="34">
        <v>28</v>
      </c>
      <c r="L45" s="40">
        <v>1.3703703703703704E-2</v>
      </c>
    </row>
    <row r="46" spans="1:12" ht="14.95" customHeight="1" x14ac:dyDescent="0.25">
      <c r="A46" s="35" t="s">
        <v>90</v>
      </c>
      <c r="B46" s="36" t="s">
        <v>5</v>
      </c>
      <c r="C46" s="34">
        <v>5</v>
      </c>
      <c r="D46" s="34">
        <f t="shared" si="3"/>
        <v>45</v>
      </c>
      <c r="E46" s="33">
        <f t="shared" si="4"/>
        <v>5.2071759259259262E-2</v>
      </c>
      <c r="F46" s="57">
        <f t="shared" si="5"/>
        <v>2</v>
      </c>
      <c r="G46" s="60">
        <v>18</v>
      </c>
      <c r="H46" s="37">
        <v>1.6967592592592593E-2</v>
      </c>
      <c r="I46" s="34">
        <v>27</v>
      </c>
      <c r="J46" s="37">
        <v>3.5104166666666665E-2</v>
      </c>
      <c r="K46" s="34"/>
      <c r="L46" s="40"/>
    </row>
    <row r="47" spans="1:12" ht="14.95" customHeight="1" x14ac:dyDescent="0.25">
      <c r="A47" s="35" t="s">
        <v>55</v>
      </c>
      <c r="B47" s="36" t="s">
        <v>5</v>
      </c>
      <c r="C47" s="34">
        <v>6</v>
      </c>
      <c r="D47" s="34">
        <f t="shared" si="3"/>
        <v>44</v>
      </c>
      <c r="E47" s="33">
        <f t="shared" si="4"/>
        <v>4.8368055555555553E-2</v>
      </c>
      <c r="F47" s="57">
        <f t="shared" si="5"/>
        <v>2</v>
      </c>
      <c r="G47" s="60">
        <v>15</v>
      </c>
      <c r="H47" s="37">
        <v>1.7349537037037038E-2</v>
      </c>
      <c r="I47" s="34">
        <v>29</v>
      </c>
      <c r="J47" s="37">
        <v>3.1018518518518515E-2</v>
      </c>
      <c r="K47" s="34"/>
      <c r="L47" s="40"/>
    </row>
    <row r="48" spans="1:12" ht="14.95" customHeight="1" x14ac:dyDescent="0.25">
      <c r="A48" s="35" t="s">
        <v>111</v>
      </c>
      <c r="B48" s="36" t="s">
        <v>5</v>
      </c>
      <c r="C48" s="34">
        <v>7</v>
      </c>
      <c r="D48" s="34">
        <f t="shared" si="3"/>
        <v>43</v>
      </c>
      <c r="E48" s="33">
        <f t="shared" si="4"/>
        <v>3.2476851851851854E-2</v>
      </c>
      <c r="F48" s="57">
        <f t="shared" si="5"/>
        <v>2</v>
      </c>
      <c r="G48" s="60">
        <v>13</v>
      </c>
      <c r="H48" s="37">
        <v>1.9988425925925927E-2</v>
      </c>
      <c r="I48" s="34"/>
      <c r="J48" s="37"/>
      <c r="K48" s="34">
        <v>30</v>
      </c>
      <c r="L48" s="40">
        <v>1.2488425925925925E-2</v>
      </c>
    </row>
    <row r="49" spans="1:12" ht="14.95" customHeight="1" x14ac:dyDescent="0.25">
      <c r="A49" s="35" t="s">
        <v>120</v>
      </c>
      <c r="B49" s="36" t="s">
        <v>5</v>
      </c>
      <c r="C49" s="34">
        <v>8</v>
      </c>
      <c r="D49" s="34">
        <f t="shared" si="3"/>
        <v>37</v>
      </c>
      <c r="E49" s="33">
        <f t="shared" si="4"/>
        <v>3.8969907407407411E-2</v>
      </c>
      <c r="F49" s="57">
        <f t="shared" si="5"/>
        <v>2</v>
      </c>
      <c r="G49" s="60">
        <v>12</v>
      </c>
      <c r="H49" s="37">
        <v>2.2476851851851855E-2</v>
      </c>
      <c r="I49" s="34"/>
      <c r="J49" s="37"/>
      <c r="K49" s="34">
        <v>25</v>
      </c>
      <c r="L49" s="40">
        <v>1.6493055555555556E-2</v>
      </c>
    </row>
    <row r="50" spans="1:12" ht="14.95" customHeight="1" x14ac:dyDescent="0.25">
      <c r="A50" s="35" t="s">
        <v>79</v>
      </c>
      <c r="B50" s="36" t="s">
        <v>5</v>
      </c>
      <c r="C50" s="34">
        <v>9</v>
      </c>
      <c r="D50" s="34">
        <f t="shared" si="3"/>
        <v>30</v>
      </c>
      <c r="E50" s="33">
        <f t="shared" si="4"/>
        <v>1.298611111111111E-2</v>
      </c>
      <c r="F50" s="57">
        <f t="shared" si="5"/>
        <v>1</v>
      </c>
      <c r="G50" s="60">
        <v>30</v>
      </c>
      <c r="H50" s="37">
        <v>1.298611111111111E-2</v>
      </c>
      <c r="I50" s="34"/>
      <c r="J50" s="37"/>
      <c r="K50" s="34"/>
      <c r="L50" s="40"/>
    </row>
    <row r="51" spans="1:12" ht="14.95" customHeight="1" x14ac:dyDescent="0.25">
      <c r="A51" s="35" t="s">
        <v>83</v>
      </c>
      <c r="B51" s="36" t="s">
        <v>5</v>
      </c>
      <c r="C51" s="34">
        <v>10</v>
      </c>
      <c r="D51" s="34">
        <f t="shared" si="3"/>
        <v>28</v>
      </c>
      <c r="E51" s="33">
        <f t="shared" si="4"/>
        <v>1.5069444444444443E-2</v>
      </c>
      <c r="F51" s="57">
        <f t="shared" si="5"/>
        <v>1</v>
      </c>
      <c r="G51" s="60">
        <v>28</v>
      </c>
      <c r="H51" s="37">
        <v>1.5069444444444443E-2</v>
      </c>
      <c r="I51" s="34"/>
      <c r="J51" s="37"/>
      <c r="K51" s="34"/>
      <c r="L51" s="40"/>
    </row>
    <row r="52" spans="1:12" ht="14.95" customHeight="1" x14ac:dyDescent="0.25">
      <c r="A52" s="35" t="s">
        <v>85</v>
      </c>
      <c r="B52" s="36" t="s">
        <v>5</v>
      </c>
      <c r="C52" s="34">
        <v>11</v>
      </c>
      <c r="D52" s="34">
        <f t="shared" si="3"/>
        <v>27</v>
      </c>
      <c r="E52" s="33">
        <f t="shared" si="4"/>
        <v>1.5578703703703704E-2</v>
      </c>
      <c r="F52" s="57">
        <f t="shared" si="5"/>
        <v>1</v>
      </c>
      <c r="G52" s="60">
        <v>27</v>
      </c>
      <c r="H52" s="37">
        <v>1.5578703703703704E-2</v>
      </c>
      <c r="I52" s="34"/>
      <c r="J52" s="37"/>
      <c r="K52" s="34"/>
      <c r="L52" s="40"/>
    </row>
    <row r="53" spans="1:12" ht="14.95" customHeight="1" x14ac:dyDescent="0.25">
      <c r="A53" s="35" t="s">
        <v>50</v>
      </c>
      <c r="B53" s="36" t="s">
        <v>5</v>
      </c>
      <c r="C53" s="34">
        <v>12</v>
      </c>
      <c r="D53" s="34">
        <f t="shared" si="3"/>
        <v>26</v>
      </c>
      <c r="E53" s="33">
        <f t="shared" si="4"/>
        <v>1.5625E-2</v>
      </c>
      <c r="F53" s="57">
        <f t="shared" si="5"/>
        <v>1</v>
      </c>
      <c r="G53" s="60">
        <v>26</v>
      </c>
      <c r="H53" s="37">
        <v>1.5625E-2</v>
      </c>
      <c r="I53" s="34"/>
      <c r="J53" s="37"/>
      <c r="K53" s="34"/>
      <c r="L53" s="40"/>
    </row>
    <row r="54" spans="1:12" ht="14.95" customHeight="1" x14ac:dyDescent="0.25">
      <c r="A54" s="35" t="s">
        <v>95</v>
      </c>
      <c r="B54" s="36" t="s">
        <v>5</v>
      </c>
      <c r="C54" s="34">
        <v>13</v>
      </c>
      <c r="D54" s="34">
        <f t="shared" si="3"/>
        <v>25</v>
      </c>
      <c r="E54" s="33">
        <f t="shared" si="4"/>
        <v>1.577546296296296E-2</v>
      </c>
      <c r="F54" s="57">
        <f t="shared" si="5"/>
        <v>1</v>
      </c>
      <c r="G54" s="60">
        <v>25</v>
      </c>
      <c r="H54" s="37">
        <v>1.577546296296296E-2</v>
      </c>
      <c r="I54" s="34"/>
      <c r="J54" s="37"/>
      <c r="K54" s="34"/>
      <c r="L54" s="40"/>
    </row>
    <row r="55" spans="1:12" ht="14.95" customHeight="1" x14ac:dyDescent="0.25">
      <c r="A55" s="35" t="s">
        <v>121</v>
      </c>
      <c r="B55" s="36" t="s">
        <v>5</v>
      </c>
      <c r="C55" s="34">
        <v>14</v>
      </c>
      <c r="D55" s="34">
        <f t="shared" si="3"/>
        <v>24</v>
      </c>
      <c r="E55" s="33">
        <f t="shared" si="4"/>
        <v>1.5868055555555555E-2</v>
      </c>
      <c r="F55" s="57">
        <f t="shared" si="5"/>
        <v>1</v>
      </c>
      <c r="G55" s="60">
        <v>24</v>
      </c>
      <c r="H55" s="37">
        <v>1.5868055555555555E-2</v>
      </c>
      <c r="I55" s="34"/>
      <c r="J55" s="37"/>
      <c r="K55" s="34"/>
      <c r="L55" s="40"/>
    </row>
    <row r="56" spans="1:12" ht="14.95" customHeight="1" x14ac:dyDescent="0.25">
      <c r="A56" s="35" t="s">
        <v>82</v>
      </c>
      <c r="B56" s="36" t="s">
        <v>5</v>
      </c>
      <c r="C56" s="34">
        <v>15</v>
      </c>
      <c r="D56" s="34">
        <f t="shared" si="3"/>
        <v>22</v>
      </c>
      <c r="E56" s="33">
        <f t="shared" si="4"/>
        <v>1.6006944444444445E-2</v>
      </c>
      <c r="F56" s="57">
        <f t="shared" si="5"/>
        <v>1</v>
      </c>
      <c r="G56" s="60">
        <v>22</v>
      </c>
      <c r="H56" s="37">
        <v>1.6006944444444445E-2</v>
      </c>
      <c r="I56" s="34"/>
      <c r="J56" s="37"/>
      <c r="K56" s="34"/>
      <c r="L56" s="40"/>
    </row>
    <row r="57" spans="1:12" ht="14.95" customHeight="1" x14ac:dyDescent="0.25">
      <c r="A57" s="35" t="s">
        <v>89</v>
      </c>
      <c r="B57" s="36" t="s">
        <v>5</v>
      </c>
      <c r="C57" s="34">
        <v>16</v>
      </c>
      <c r="D57" s="34">
        <f t="shared" si="3"/>
        <v>21</v>
      </c>
      <c r="E57" s="33">
        <f t="shared" si="4"/>
        <v>1.6608796296296299E-2</v>
      </c>
      <c r="F57" s="57">
        <f t="shared" si="5"/>
        <v>1</v>
      </c>
      <c r="G57" s="60">
        <v>21</v>
      </c>
      <c r="H57" s="37">
        <v>1.6608796296296299E-2</v>
      </c>
      <c r="I57" s="34"/>
      <c r="J57" s="37"/>
      <c r="K57" s="34"/>
      <c r="L57" s="40"/>
    </row>
    <row r="58" spans="1:12" ht="14.95" customHeight="1" x14ac:dyDescent="0.25">
      <c r="A58" s="35" t="s">
        <v>52</v>
      </c>
      <c r="B58" s="36" t="s">
        <v>5</v>
      </c>
      <c r="C58" s="34">
        <v>17</v>
      </c>
      <c r="D58" s="34">
        <f t="shared" si="3"/>
        <v>20</v>
      </c>
      <c r="E58" s="33">
        <f t="shared" si="4"/>
        <v>1.6689814814814817E-2</v>
      </c>
      <c r="F58" s="57">
        <f t="shared" si="5"/>
        <v>1</v>
      </c>
      <c r="G58" s="60">
        <v>20</v>
      </c>
      <c r="H58" s="37">
        <v>1.6689814814814817E-2</v>
      </c>
      <c r="I58" s="34"/>
      <c r="J58" s="37"/>
      <c r="K58" s="34"/>
      <c r="L58" s="40"/>
    </row>
    <row r="59" spans="1:12" ht="14.95" customHeight="1" x14ac:dyDescent="0.25">
      <c r="A59" s="35" t="s">
        <v>122</v>
      </c>
      <c r="B59" s="36" t="s">
        <v>5</v>
      </c>
      <c r="C59" s="34">
        <v>18</v>
      </c>
      <c r="D59" s="34">
        <f t="shared" si="3"/>
        <v>16</v>
      </c>
      <c r="E59" s="33">
        <f t="shared" si="4"/>
        <v>1.7326388888888888E-2</v>
      </c>
      <c r="F59" s="57">
        <f t="shared" si="5"/>
        <v>1</v>
      </c>
      <c r="G59" s="60">
        <v>16</v>
      </c>
      <c r="H59" s="37">
        <v>1.7326388888888888E-2</v>
      </c>
      <c r="I59" s="34"/>
      <c r="J59" s="37"/>
      <c r="K59" s="34"/>
      <c r="L59" s="40"/>
    </row>
    <row r="60" spans="1:12" ht="14.95" customHeight="1" x14ac:dyDescent="0.25">
      <c r="A60" s="35" t="s">
        <v>101</v>
      </c>
      <c r="B60" s="36" t="s">
        <v>5</v>
      </c>
      <c r="C60" s="34">
        <v>19</v>
      </c>
      <c r="D60" s="34">
        <f t="shared" si="3"/>
        <v>14</v>
      </c>
      <c r="E60" s="33">
        <f t="shared" si="4"/>
        <v>1.7743055555555557E-2</v>
      </c>
      <c r="F60" s="57">
        <f t="shared" si="5"/>
        <v>1</v>
      </c>
      <c r="G60" s="60">
        <v>14</v>
      </c>
      <c r="H60" s="37">
        <v>1.7743055555555557E-2</v>
      </c>
      <c r="I60" s="34"/>
      <c r="J60" s="37"/>
      <c r="K60" s="34"/>
      <c r="L60" s="40"/>
    </row>
    <row r="61" spans="1:12" ht="14.95" customHeight="1" x14ac:dyDescent="0.25">
      <c r="A61" s="13" t="s">
        <v>103</v>
      </c>
      <c r="B61" s="144" t="s">
        <v>0</v>
      </c>
      <c r="C61" s="145">
        <v>1</v>
      </c>
      <c r="D61" s="145">
        <f t="shared" si="3"/>
        <v>90</v>
      </c>
      <c r="E61" s="146">
        <f t="shared" si="4"/>
        <v>5.3148148148148153E-2</v>
      </c>
      <c r="F61" s="147">
        <f t="shared" si="5"/>
        <v>3</v>
      </c>
      <c r="G61" s="148">
        <v>30</v>
      </c>
      <c r="H61" s="149">
        <v>1.4537037037037038E-2</v>
      </c>
      <c r="I61" s="145">
        <v>30</v>
      </c>
      <c r="J61" s="149">
        <v>2.5914351851851855E-2</v>
      </c>
      <c r="K61" s="145">
        <v>30</v>
      </c>
      <c r="L61" s="150">
        <v>1.269675925925926E-2</v>
      </c>
    </row>
    <row r="62" spans="1:12" ht="14.95" customHeight="1" x14ac:dyDescent="0.25">
      <c r="A62" s="35" t="s">
        <v>74</v>
      </c>
      <c r="B62" s="36" t="s">
        <v>0</v>
      </c>
      <c r="C62" s="34">
        <v>2</v>
      </c>
      <c r="D62" s="34">
        <f t="shared" si="3"/>
        <v>83</v>
      </c>
      <c r="E62" s="33">
        <f t="shared" si="4"/>
        <v>9.5335648148148142E-2</v>
      </c>
      <c r="F62" s="57">
        <f t="shared" si="5"/>
        <v>3</v>
      </c>
      <c r="G62" s="72">
        <v>26</v>
      </c>
      <c r="H62" s="37">
        <v>2.6249999999999999E-2</v>
      </c>
      <c r="I62" s="34">
        <v>28</v>
      </c>
      <c r="J62" s="37">
        <v>4.6655092592592595E-2</v>
      </c>
      <c r="K62" s="34">
        <v>29</v>
      </c>
      <c r="L62" s="40">
        <v>2.2430555555555554E-2</v>
      </c>
    </row>
    <row r="63" spans="1:12" ht="14.95" customHeight="1" x14ac:dyDescent="0.25">
      <c r="A63" s="35" t="s">
        <v>53</v>
      </c>
      <c r="B63" s="36" t="s">
        <v>0</v>
      </c>
      <c r="C63" s="34">
        <v>3</v>
      </c>
      <c r="D63" s="34">
        <f t="shared" si="3"/>
        <v>56</v>
      </c>
      <c r="E63" s="33">
        <f t="shared" si="4"/>
        <v>5.3252314814814808E-2</v>
      </c>
      <c r="F63" s="57">
        <f t="shared" si="5"/>
        <v>2</v>
      </c>
      <c r="G63" s="60">
        <v>27</v>
      </c>
      <c r="H63" s="37">
        <v>1.9027777777777779E-2</v>
      </c>
      <c r="I63" s="34">
        <v>29</v>
      </c>
      <c r="J63" s="37">
        <v>3.4224537037037032E-2</v>
      </c>
      <c r="K63" s="34"/>
      <c r="L63" s="40"/>
    </row>
    <row r="64" spans="1:12" ht="14.95" customHeight="1" x14ac:dyDescent="0.25">
      <c r="A64" s="35" t="s">
        <v>57</v>
      </c>
      <c r="B64" s="36" t="s">
        <v>0</v>
      </c>
      <c r="C64" s="34">
        <v>4</v>
      </c>
      <c r="D64" s="34">
        <f t="shared" si="3"/>
        <v>29</v>
      </c>
      <c r="E64" s="33">
        <f t="shared" si="4"/>
        <v>1.6493055555555556E-2</v>
      </c>
      <c r="F64" s="57">
        <f t="shared" si="5"/>
        <v>1</v>
      </c>
      <c r="G64" s="60">
        <v>29</v>
      </c>
      <c r="H64" s="39">
        <v>1.6493055555555556E-2</v>
      </c>
      <c r="I64" s="34"/>
      <c r="J64" s="37"/>
      <c r="K64" s="34"/>
      <c r="L64" s="40"/>
    </row>
    <row r="65" spans="1:12" ht="14.95" customHeight="1" x14ac:dyDescent="0.25">
      <c r="A65" s="35" t="s">
        <v>119</v>
      </c>
      <c r="B65" s="36" t="s">
        <v>0</v>
      </c>
      <c r="C65" s="34">
        <v>5</v>
      </c>
      <c r="D65" s="34">
        <f t="shared" si="3"/>
        <v>28</v>
      </c>
      <c r="E65" s="33">
        <f t="shared" si="4"/>
        <v>1.8287037037037036E-2</v>
      </c>
      <c r="F65" s="57">
        <f t="shared" si="5"/>
        <v>1</v>
      </c>
      <c r="G65" s="60">
        <v>28</v>
      </c>
      <c r="H65" s="37">
        <v>1.8287037037037036E-2</v>
      </c>
      <c r="I65" s="34"/>
      <c r="J65" s="37"/>
      <c r="K65" s="34"/>
      <c r="L65" s="40"/>
    </row>
    <row r="66" spans="1:12" ht="14.95" customHeight="1" x14ac:dyDescent="0.25">
      <c r="A66" s="35" t="s">
        <v>117</v>
      </c>
      <c r="B66" s="36" t="s">
        <v>0</v>
      </c>
      <c r="C66" s="34">
        <v>6</v>
      </c>
      <c r="D66" s="34">
        <f t="shared" si="3"/>
        <v>25</v>
      </c>
      <c r="E66" s="33">
        <f t="shared" si="4"/>
        <v>2.9641203703703701E-2</v>
      </c>
      <c r="F66" s="57">
        <f t="shared" si="5"/>
        <v>1</v>
      </c>
      <c r="G66" s="60">
        <v>25</v>
      </c>
      <c r="H66" s="37">
        <v>2.9641203703703701E-2</v>
      </c>
      <c r="I66" s="34"/>
      <c r="J66" s="37"/>
      <c r="K66" s="34"/>
      <c r="L66" s="40"/>
    </row>
    <row r="67" spans="1:12" ht="14.95" customHeight="1" x14ac:dyDescent="0.25">
      <c r="A67" s="13" t="s">
        <v>118</v>
      </c>
      <c r="B67" s="144" t="s">
        <v>6</v>
      </c>
      <c r="C67" s="145">
        <v>1</v>
      </c>
      <c r="D67" s="145">
        <f t="shared" ref="D67:D79" si="6">SUM(G67,I67,K67)</f>
        <v>85</v>
      </c>
      <c r="E67" s="146">
        <f t="shared" ref="E67:E79" si="7">SUM(H67+J67+L67)</f>
        <v>6.7025462962962953E-2</v>
      </c>
      <c r="F67" s="147">
        <f t="shared" ref="F67:F79" si="8">COUNT(G67,I67,K67)</f>
        <v>3</v>
      </c>
      <c r="G67" s="148">
        <v>29</v>
      </c>
      <c r="H67" s="149">
        <v>1.7766203703703704E-2</v>
      </c>
      <c r="I67" s="145">
        <v>28</v>
      </c>
      <c r="J67" s="149">
        <v>3.3194444444444443E-2</v>
      </c>
      <c r="K67" s="145">
        <v>28</v>
      </c>
      <c r="L67" s="150">
        <v>1.6064814814814813E-2</v>
      </c>
    </row>
    <row r="68" spans="1:12" ht="14.95" customHeight="1" x14ac:dyDescent="0.25">
      <c r="A68" s="35" t="s">
        <v>70</v>
      </c>
      <c r="B68" s="36" t="s">
        <v>6</v>
      </c>
      <c r="C68" s="34">
        <v>2</v>
      </c>
      <c r="D68" s="34">
        <f t="shared" si="6"/>
        <v>84</v>
      </c>
      <c r="E68" s="33">
        <f t="shared" si="7"/>
        <v>6.637731481481482E-2</v>
      </c>
      <c r="F68" s="57">
        <f t="shared" si="8"/>
        <v>3</v>
      </c>
      <c r="G68" s="60">
        <v>26</v>
      </c>
      <c r="H68" s="37">
        <v>1.8310185185185186E-2</v>
      </c>
      <c r="I68" s="34">
        <v>29</v>
      </c>
      <c r="J68" s="37">
        <v>3.2858796296296296E-2</v>
      </c>
      <c r="K68" s="34">
        <v>29</v>
      </c>
      <c r="L68" s="40">
        <v>1.5208333333333332E-2</v>
      </c>
    </row>
    <row r="69" spans="1:12" ht="14.95" customHeight="1" x14ac:dyDescent="0.25">
      <c r="A69" s="35" t="s">
        <v>61</v>
      </c>
      <c r="B69" s="36" t="s">
        <v>6</v>
      </c>
      <c r="C69" s="34">
        <v>3</v>
      </c>
      <c r="D69" s="34">
        <f t="shared" si="6"/>
        <v>84</v>
      </c>
      <c r="E69" s="33">
        <f t="shared" si="7"/>
        <v>7.1608796296296295E-2</v>
      </c>
      <c r="F69" s="57">
        <f t="shared" si="8"/>
        <v>3</v>
      </c>
      <c r="G69" s="60">
        <v>30</v>
      </c>
      <c r="H69" s="37">
        <v>1.7465277777777777E-2</v>
      </c>
      <c r="I69" s="34">
        <v>24</v>
      </c>
      <c r="J69" s="37">
        <v>3.9189814814814809E-2</v>
      </c>
      <c r="K69" s="34">
        <v>30</v>
      </c>
      <c r="L69" s="40">
        <v>1.4953703703703705E-2</v>
      </c>
    </row>
    <row r="70" spans="1:12" ht="14.95" customHeight="1" x14ac:dyDescent="0.25">
      <c r="A70" s="35" t="s">
        <v>96</v>
      </c>
      <c r="B70" s="36" t="s">
        <v>6</v>
      </c>
      <c r="C70" s="34">
        <v>4</v>
      </c>
      <c r="D70" s="34">
        <f t="shared" si="6"/>
        <v>82</v>
      </c>
      <c r="E70" s="33">
        <f t="shared" si="7"/>
        <v>6.8900462962962955E-2</v>
      </c>
      <c r="F70" s="57">
        <f t="shared" si="8"/>
        <v>3</v>
      </c>
      <c r="G70" s="60">
        <v>28</v>
      </c>
      <c r="H70" s="37">
        <v>1.7800925925925925E-2</v>
      </c>
      <c r="I70" s="34">
        <v>27</v>
      </c>
      <c r="J70" s="37">
        <v>3.4930555555555555E-2</v>
      </c>
      <c r="K70" s="34">
        <v>27</v>
      </c>
      <c r="L70" s="40">
        <v>1.6168981481481482E-2</v>
      </c>
    </row>
    <row r="71" spans="1:12" ht="14.95" customHeight="1" x14ac:dyDescent="0.25">
      <c r="A71" s="35" t="s">
        <v>105</v>
      </c>
      <c r="B71" s="36" t="s">
        <v>6</v>
      </c>
      <c r="C71" s="34">
        <v>5</v>
      </c>
      <c r="D71" s="34">
        <f t="shared" si="6"/>
        <v>74</v>
      </c>
      <c r="E71" s="33">
        <f t="shared" si="7"/>
        <v>7.5555555555555556E-2</v>
      </c>
      <c r="F71" s="57">
        <f t="shared" si="8"/>
        <v>3</v>
      </c>
      <c r="G71" s="60">
        <v>23</v>
      </c>
      <c r="H71" s="37">
        <v>1.951388888888889E-2</v>
      </c>
      <c r="I71" s="34">
        <v>25</v>
      </c>
      <c r="J71" s="37">
        <v>3.888888888888889E-2</v>
      </c>
      <c r="K71" s="34">
        <v>26</v>
      </c>
      <c r="L71" s="40">
        <v>1.7152777777777777E-2</v>
      </c>
    </row>
    <row r="72" spans="1:12" ht="14.95" customHeight="1" x14ac:dyDescent="0.25">
      <c r="A72" s="35" t="s">
        <v>59</v>
      </c>
      <c r="B72" s="36" t="s">
        <v>6</v>
      </c>
      <c r="C72" s="34">
        <v>6</v>
      </c>
      <c r="D72" s="34">
        <f t="shared" si="6"/>
        <v>73</v>
      </c>
      <c r="E72" s="33">
        <f t="shared" si="7"/>
        <v>7.5694444444444439E-2</v>
      </c>
      <c r="F72" s="57">
        <f t="shared" si="8"/>
        <v>3</v>
      </c>
      <c r="G72" s="60">
        <v>22</v>
      </c>
      <c r="H72" s="37">
        <v>2.0324074074074074E-2</v>
      </c>
      <c r="I72" s="34">
        <v>26</v>
      </c>
      <c r="J72" s="37">
        <v>3.7476851851851851E-2</v>
      </c>
      <c r="K72" s="34">
        <v>25</v>
      </c>
      <c r="L72" s="40">
        <v>1.7893518518518517E-2</v>
      </c>
    </row>
    <row r="73" spans="1:12" ht="14.95" customHeight="1" x14ac:dyDescent="0.25">
      <c r="A73" s="35" t="s">
        <v>102</v>
      </c>
      <c r="B73" s="36" t="s">
        <v>6</v>
      </c>
      <c r="C73" s="34">
        <v>7</v>
      </c>
      <c r="D73" s="34">
        <f t="shared" si="6"/>
        <v>54</v>
      </c>
      <c r="E73" s="33">
        <f t="shared" si="7"/>
        <v>5.1574074074074078E-2</v>
      </c>
      <c r="F73" s="57">
        <f t="shared" si="8"/>
        <v>2</v>
      </c>
      <c r="G73" s="60">
        <v>24</v>
      </c>
      <c r="H73" s="37">
        <v>1.8819444444444448E-2</v>
      </c>
      <c r="I73" s="34">
        <v>30</v>
      </c>
      <c r="J73" s="37">
        <v>3.2754629629629627E-2</v>
      </c>
      <c r="K73" s="34"/>
      <c r="L73" s="40"/>
    </row>
    <row r="74" spans="1:12" ht="14.95" customHeight="1" x14ac:dyDescent="0.25">
      <c r="A74" s="35" t="s">
        <v>141</v>
      </c>
      <c r="B74" s="36" t="s">
        <v>6</v>
      </c>
      <c r="C74" s="34">
        <v>8</v>
      </c>
      <c r="D74" s="34">
        <f t="shared" si="6"/>
        <v>47</v>
      </c>
      <c r="E74" s="33">
        <f t="shared" si="7"/>
        <v>6.8240740740740741E-2</v>
      </c>
      <c r="F74" s="57">
        <f t="shared" si="8"/>
        <v>2</v>
      </c>
      <c r="G74" s="60"/>
      <c r="H74" s="37"/>
      <c r="I74" s="34">
        <v>23</v>
      </c>
      <c r="J74" s="37">
        <v>4.6608796296296294E-2</v>
      </c>
      <c r="K74" s="34">
        <v>24</v>
      </c>
      <c r="L74" s="40">
        <v>2.1631944444444443E-2</v>
      </c>
    </row>
    <row r="75" spans="1:12" ht="14.95" customHeight="1" x14ac:dyDescent="0.25">
      <c r="A75" s="35" t="s">
        <v>54</v>
      </c>
      <c r="B75" s="36" t="s">
        <v>6</v>
      </c>
      <c r="C75" s="34">
        <v>9</v>
      </c>
      <c r="D75" s="34">
        <f t="shared" si="6"/>
        <v>27</v>
      </c>
      <c r="E75" s="33">
        <f t="shared" si="7"/>
        <v>1.8101851851851852E-2</v>
      </c>
      <c r="F75" s="57">
        <f t="shared" si="8"/>
        <v>1</v>
      </c>
      <c r="G75" s="60">
        <v>27</v>
      </c>
      <c r="H75" s="37">
        <v>1.8101851851851852E-2</v>
      </c>
      <c r="I75" s="34"/>
      <c r="J75" s="37"/>
      <c r="K75" s="34"/>
      <c r="L75" s="40"/>
    </row>
    <row r="76" spans="1:12" ht="14.95" customHeight="1" x14ac:dyDescent="0.25">
      <c r="A76" s="35" t="s">
        <v>69</v>
      </c>
      <c r="B76" s="36" t="s">
        <v>6</v>
      </c>
      <c r="C76" s="34">
        <v>10</v>
      </c>
      <c r="D76" s="34">
        <f t="shared" si="6"/>
        <v>26</v>
      </c>
      <c r="E76" s="33">
        <f t="shared" si="7"/>
        <v>1.8310185185185186E-2</v>
      </c>
      <c r="F76" s="57">
        <f t="shared" si="8"/>
        <v>1</v>
      </c>
      <c r="G76" s="60">
        <v>26</v>
      </c>
      <c r="H76" s="37">
        <v>1.8310185185185186E-2</v>
      </c>
      <c r="I76" s="34"/>
      <c r="J76" s="37"/>
      <c r="K76" s="34"/>
      <c r="L76" s="40"/>
    </row>
    <row r="77" spans="1:12" ht="14.95" customHeight="1" x14ac:dyDescent="0.25">
      <c r="A77" s="13" t="s">
        <v>67</v>
      </c>
      <c r="B77" s="144" t="s">
        <v>7</v>
      </c>
      <c r="C77" s="145">
        <v>1</v>
      </c>
      <c r="D77" s="145">
        <f t="shared" si="6"/>
        <v>90</v>
      </c>
      <c r="E77" s="146">
        <f t="shared" si="7"/>
        <v>8.1180555555555547E-2</v>
      </c>
      <c r="F77" s="147">
        <f t="shared" si="8"/>
        <v>3</v>
      </c>
      <c r="G77" s="148">
        <v>30</v>
      </c>
      <c r="H77" s="149">
        <v>2.028935185185185E-2</v>
      </c>
      <c r="I77" s="145">
        <v>30</v>
      </c>
      <c r="J77" s="149">
        <v>3.7962962962962962E-2</v>
      </c>
      <c r="K77" s="145">
        <v>30</v>
      </c>
      <c r="L77" s="150">
        <v>2.2928240740740739E-2</v>
      </c>
    </row>
    <row r="78" spans="1:12" ht="14.95" customHeight="1" x14ac:dyDescent="0.25">
      <c r="A78" s="35" t="s">
        <v>113</v>
      </c>
      <c r="B78" s="36" t="s">
        <v>7</v>
      </c>
      <c r="C78" s="34">
        <v>2</v>
      </c>
      <c r="D78" s="34">
        <f t="shared" si="6"/>
        <v>29</v>
      </c>
      <c r="E78" s="33">
        <f t="shared" si="7"/>
        <v>2.0856481481481479E-2</v>
      </c>
      <c r="F78" s="57">
        <f t="shared" si="8"/>
        <v>1</v>
      </c>
      <c r="G78" s="60">
        <v>29</v>
      </c>
      <c r="H78" s="37">
        <v>2.0856481481481479E-2</v>
      </c>
      <c r="I78" s="34"/>
      <c r="J78" s="37"/>
      <c r="K78" s="34"/>
      <c r="L78" s="40"/>
    </row>
    <row r="79" spans="1:12" ht="14.95" customHeight="1" x14ac:dyDescent="0.25">
      <c r="A79" s="13" t="s">
        <v>78</v>
      </c>
      <c r="B79" s="144" t="s">
        <v>22</v>
      </c>
      <c r="C79" s="145">
        <v>1</v>
      </c>
      <c r="D79" s="145">
        <f t="shared" si="6"/>
        <v>30</v>
      </c>
      <c r="E79" s="146">
        <f t="shared" si="7"/>
        <v>3.7824074074074072E-2</v>
      </c>
      <c r="F79" s="147">
        <f t="shared" si="8"/>
        <v>1</v>
      </c>
      <c r="G79" s="148">
        <v>30</v>
      </c>
      <c r="H79" s="149">
        <v>3.7824074074074072E-2</v>
      </c>
      <c r="I79" s="34"/>
      <c r="J79" s="37"/>
      <c r="K79" s="34"/>
      <c r="L79" s="40"/>
    </row>
    <row r="81" spans="1:1" x14ac:dyDescent="0.25">
      <c r="A81" s="51" t="s">
        <v>23</v>
      </c>
    </row>
    <row r="82" spans="1:1" x14ac:dyDescent="0.25">
      <c r="A82" t="s">
        <v>114</v>
      </c>
    </row>
  </sheetData>
  <autoFilter ref="A2:L26" xr:uid="{00000000-0009-0000-0000-000002000000}">
    <sortState xmlns:xlrd2="http://schemas.microsoft.com/office/spreadsheetml/2017/richdata2" ref="A3:L72">
      <sortCondition ref="B2:B72"/>
    </sortState>
  </autoFilter>
  <sortState xmlns:xlrd2="http://schemas.microsoft.com/office/spreadsheetml/2017/richdata2" ref="A3:L79">
    <sortCondition ref="B3:B79"/>
    <sortCondition descending="1" ref="D3:D79"/>
    <sortCondition ref="E3:E79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O5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customWidth="1"/>
    <col min="7" max="7" width="9.875" style="1" customWidth="1"/>
    <col min="8" max="8" width="8.875" style="1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9" t="s">
        <v>133</v>
      </c>
      <c r="B1" s="200"/>
      <c r="C1" s="200"/>
      <c r="D1" s="200"/>
      <c r="E1" s="200"/>
      <c r="F1" s="201"/>
      <c r="G1" s="195" t="s">
        <v>149</v>
      </c>
      <c r="H1" s="196"/>
      <c r="I1" s="196" t="s">
        <v>32</v>
      </c>
      <c r="J1" s="196"/>
      <c r="K1" s="196" t="s">
        <v>33</v>
      </c>
      <c r="L1" s="198"/>
    </row>
    <row r="2" spans="1:15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2</v>
      </c>
      <c r="E2" s="44" t="s">
        <v>14</v>
      </c>
      <c r="F2" s="56" t="s">
        <v>167</v>
      </c>
      <c r="G2" s="59" t="s">
        <v>12</v>
      </c>
      <c r="H2" s="44" t="s">
        <v>13</v>
      </c>
      <c r="I2" s="44" t="s">
        <v>12</v>
      </c>
      <c r="J2" s="44" t="s">
        <v>13</v>
      </c>
      <c r="K2" s="44" t="s">
        <v>12</v>
      </c>
      <c r="L2" s="45" t="s">
        <v>13</v>
      </c>
    </row>
    <row r="3" spans="1:15" ht="14.95" customHeight="1" x14ac:dyDescent="0.25">
      <c r="A3" s="27" t="s">
        <v>142</v>
      </c>
      <c r="B3" s="28" t="s">
        <v>21</v>
      </c>
      <c r="C3" s="31">
        <v>1</v>
      </c>
      <c r="D3" s="31">
        <f t="shared" ref="D3:D43" si="0">SUM(G3,I3,K3)</f>
        <v>58</v>
      </c>
      <c r="E3" s="30">
        <f t="shared" ref="E3:E43" si="1">SUM(H3+J3+L3)</f>
        <v>0.18255787037037038</v>
      </c>
      <c r="F3" s="130">
        <f t="shared" ref="F3:F43" si="2">COUNT(G3,I3,K3)</f>
        <v>2</v>
      </c>
      <c r="G3" s="62">
        <v>29</v>
      </c>
      <c r="H3" s="38">
        <v>0.1315162037037037</v>
      </c>
      <c r="I3" s="31">
        <v>29</v>
      </c>
      <c r="J3" s="38">
        <v>5.1041666666666673E-2</v>
      </c>
      <c r="K3" s="31"/>
      <c r="L3" s="41"/>
      <c r="N3" s="47"/>
      <c r="O3" t="s">
        <v>161</v>
      </c>
    </row>
    <row r="4" spans="1:15" ht="14.95" customHeight="1" x14ac:dyDescent="0.25">
      <c r="A4" s="35" t="s">
        <v>94</v>
      </c>
      <c r="B4" s="36" t="s">
        <v>21</v>
      </c>
      <c r="C4" s="34">
        <v>2</v>
      </c>
      <c r="D4" s="34">
        <f t="shared" si="0"/>
        <v>30</v>
      </c>
      <c r="E4" s="33">
        <f t="shared" si="1"/>
        <v>4.3912037037037034E-2</v>
      </c>
      <c r="F4" s="68">
        <f t="shared" si="2"/>
        <v>1</v>
      </c>
      <c r="G4" s="60"/>
      <c r="H4" s="37"/>
      <c r="I4" s="34">
        <v>30</v>
      </c>
      <c r="J4" s="37">
        <v>4.3912037037037034E-2</v>
      </c>
      <c r="K4" s="34"/>
      <c r="L4" s="40"/>
    </row>
    <row r="5" spans="1:15" ht="14.95" customHeight="1" x14ac:dyDescent="0.25">
      <c r="A5" s="35" t="s">
        <v>148</v>
      </c>
      <c r="B5" s="36" t="s">
        <v>21</v>
      </c>
      <c r="C5" s="34">
        <v>3</v>
      </c>
      <c r="D5" s="34">
        <f t="shared" si="0"/>
        <v>30</v>
      </c>
      <c r="E5" s="33">
        <f t="shared" si="1"/>
        <v>8.9039351851851856E-2</v>
      </c>
      <c r="F5" s="68">
        <f t="shared" si="2"/>
        <v>1</v>
      </c>
      <c r="G5" s="60">
        <v>30</v>
      </c>
      <c r="H5" s="37">
        <v>8.9039351851851856E-2</v>
      </c>
      <c r="I5" s="34"/>
      <c r="J5" s="37"/>
      <c r="K5" s="34"/>
      <c r="L5" s="40"/>
      <c r="N5" s="66"/>
    </row>
    <row r="6" spans="1:15" ht="14.95" customHeight="1" x14ac:dyDescent="0.25">
      <c r="A6" s="35" t="s">
        <v>112</v>
      </c>
      <c r="B6" s="36" t="s">
        <v>8</v>
      </c>
      <c r="C6" s="34">
        <v>1</v>
      </c>
      <c r="D6" s="34">
        <f t="shared" si="0"/>
        <v>59</v>
      </c>
      <c r="E6" s="33">
        <f t="shared" si="1"/>
        <v>0.18993055555555557</v>
      </c>
      <c r="F6" s="68">
        <f t="shared" si="2"/>
        <v>2</v>
      </c>
      <c r="G6" s="60">
        <v>29</v>
      </c>
      <c r="H6" s="37">
        <v>0.13901620370370371</v>
      </c>
      <c r="I6" s="34">
        <v>30</v>
      </c>
      <c r="J6" s="37">
        <v>5.0914351851851856E-2</v>
      </c>
      <c r="K6" s="34"/>
      <c r="L6" s="40"/>
    </row>
    <row r="7" spans="1:15" ht="14.95" customHeight="1" x14ac:dyDescent="0.25">
      <c r="A7" s="35" t="s">
        <v>145</v>
      </c>
      <c r="B7" s="36" t="s">
        <v>8</v>
      </c>
      <c r="C7" s="34">
        <v>2</v>
      </c>
      <c r="D7" s="34">
        <f t="shared" si="0"/>
        <v>30</v>
      </c>
      <c r="E7" s="33">
        <f t="shared" si="1"/>
        <v>0.13186342592592593</v>
      </c>
      <c r="F7" s="68">
        <f t="shared" si="2"/>
        <v>1</v>
      </c>
      <c r="G7" s="60">
        <v>30</v>
      </c>
      <c r="H7" s="37">
        <v>0.13186342592592593</v>
      </c>
      <c r="I7" s="34"/>
      <c r="J7" s="37"/>
      <c r="K7" s="34"/>
      <c r="L7" s="40"/>
    </row>
    <row r="8" spans="1:15" ht="14.95" customHeight="1" x14ac:dyDescent="0.25">
      <c r="A8" s="35" t="s">
        <v>88</v>
      </c>
      <c r="B8" s="36" t="s">
        <v>9</v>
      </c>
      <c r="C8" s="34">
        <v>1</v>
      </c>
      <c r="D8" s="34">
        <f t="shared" si="0"/>
        <v>60</v>
      </c>
      <c r="E8" s="33">
        <f t="shared" si="1"/>
        <v>0.13297453703703704</v>
      </c>
      <c r="F8" s="68">
        <f t="shared" si="2"/>
        <v>2</v>
      </c>
      <c r="G8" s="60">
        <v>30</v>
      </c>
      <c r="H8" s="37">
        <v>9.5069444444444443E-2</v>
      </c>
      <c r="I8" s="34">
        <v>30</v>
      </c>
      <c r="J8" s="37">
        <v>3.7905092592592594E-2</v>
      </c>
      <c r="K8" s="34"/>
      <c r="L8" s="40"/>
    </row>
    <row r="9" spans="1:15" ht="14.95" customHeight="1" x14ac:dyDescent="0.25">
      <c r="A9" s="35" t="s">
        <v>109</v>
      </c>
      <c r="B9" s="36" t="s">
        <v>9</v>
      </c>
      <c r="C9" s="34">
        <v>8</v>
      </c>
      <c r="D9" s="34">
        <f t="shared" si="0"/>
        <v>58</v>
      </c>
      <c r="E9" s="33">
        <f t="shared" si="1"/>
        <v>0.13480324074074074</v>
      </c>
      <c r="F9" s="68">
        <f t="shared" si="2"/>
        <v>2</v>
      </c>
      <c r="G9" s="60">
        <v>29</v>
      </c>
      <c r="H9" s="37">
        <v>9.5636574074074068E-2</v>
      </c>
      <c r="I9" s="34">
        <v>29</v>
      </c>
      <c r="J9" s="37">
        <v>3.9166666666666662E-2</v>
      </c>
      <c r="K9" s="34"/>
      <c r="L9" s="40"/>
    </row>
    <row r="10" spans="1:15" ht="14.95" customHeight="1" x14ac:dyDescent="0.25">
      <c r="A10" s="35" t="s">
        <v>97</v>
      </c>
      <c r="B10" s="36" t="s">
        <v>9</v>
      </c>
      <c r="C10" s="34">
        <v>2</v>
      </c>
      <c r="D10" s="34">
        <f t="shared" si="0"/>
        <v>56</v>
      </c>
      <c r="E10" s="33">
        <f t="shared" si="1"/>
        <v>0.1560185185185185</v>
      </c>
      <c r="F10" s="68">
        <f t="shared" si="2"/>
        <v>2</v>
      </c>
      <c r="G10" s="60">
        <v>28</v>
      </c>
      <c r="H10" s="37">
        <v>0.11186342592592592</v>
      </c>
      <c r="I10" s="34">
        <v>28</v>
      </c>
      <c r="J10" s="37">
        <v>4.4155092592592593E-2</v>
      </c>
      <c r="K10" s="34"/>
      <c r="L10" s="40"/>
    </row>
    <row r="11" spans="1:15" ht="14.95" customHeight="1" x14ac:dyDescent="0.25">
      <c r="A11" s="35" t="s">
        <v>106</v>
      </c>
      <c r="B11" s="36" t="s">
        <v>9</v>
      </c>
      <c r="C11" s="34">
        <v>3</v>
      </c>
      <c r="D11" s="34">
        <f t="shared" si="0"/>
        <v>53</v>
      </c>
      <c r="E11" s="33">
        <f t="shared" si="1"/>
        <v>0.17148148148148148</v>
      </c>
      <c r="F11" s="68">
        <f t="shared" si="2"/>
        <v>2</v>
      </c>
      <c r="G11" s="60">
        <v>27</v>
      </c>
      <c r="H11" s="37">
        <v>0.12565972222222221</v>
      </c>
      <c r="I11" s="34">
        <v>26</v>
      </c>
      <c r="J11" s="37">
        <v>4.5821759259259263E-2</v>
      </c>
      <c r="K11" s="34"/>
      <c r="L11" s="40"/>
    </row>
    <row r="12" spans="1:15" ht="14.95" customHeight="1" x14ac:dyDescent="0.25">
      <c r="A12" s="35" t="s">
        <v>98</v>
      </c>
      <c r="B12" s="36" t="s">
        <v>9</v>
      </c>
      <c r="C12" s="34">
        <v>4</v>
      </c>
      <c r="D12" s="34">
        <f t="shared" si="0"/>
        <v>53</v>
      </c>
      <c r="E12" s="33">
        <f t="shared" si="1"/>
        <v>0.17755787037037038</v>
      </c>
      <c r="F12" s="68">
        <f t="shared" si="2"/>
        <v>2</v>
      </c>
      <c r="G12" s="60">
        <v>26</v>
      </c>
      <c r="H12" s="37">
        <v>0.13186342592592593</v>
      </c>
      <c r="I12" s="34">
        <v>27</v>
      </c>
      <c r="J12" s="37">
        <v>4.5694444444444447E-2</v>
      </c>
      <c r="K12" s="34"/>
      <c r="L12" s="40"/>
    </row>
    <row r="13" spans="1:15" ht="14.95" customHeight="1" x14ac:dyDescent="0.25">
      <c r="A13" s="35" t="s">
        <v>86</v>
      </c>
      <c r="B13" s="36" t="s">
        <v>9</v>
      </c>
      <c r="C13" s="34">
        <v>5</v>
      </c>
      <c r="D13" s="34">
        <f t="shared" si="0"/>
        <v>50</v>
      </c>
      <c r="E13" s="33">
        <f t="shared" si="1"/>
        <v>0.1880324074074074</v>
      </c>
      <c r="F13" s="68">
        <f t="shared" si="2"/>
        <v>2</v>
      </c>
      <c r="G13" s="60">
        <v>25</v>
      </c>
      <c r="H13" s="37">
        <v>0.13890046296296296</v>
      </c>
      <c r="I13" s="34">
        <v>25</v>
      </c>
      <c r="J13" s="37">
        <v>4.9131944444444443E-2</v>
      </c>
      <c r="K13" s="34"/>
      <c r="L13" s="40"/>
    </row>
    <row r="14" spans="1:15" ht="14.95" customHeight="1" x14ac:dyDescent="0.25">
      <c r="A14" s="35" t="s">
        <v>146</v>
      </c>
      <c r="B14" s="36" t="s">
        <v>9</v>
      </c>
      <c r="C14" s="34">
        <v>6</v>
      </c>
      <c r="D14" s="34">
        <f t="shared" si="0"/>
        <v>47</v>
      </c>
      <c r="E14" s="33">
        <f t="shared" si="1"/>
        <v>0.20148148148148148</v>
      </c>
      <c r="F14" s="68">
        <f t="shared" si="2"/>
        <v>2</v>
      </c>
      <c r="G14" s="60">
        <v>24</v>
      </c>
      <c r="H14" s="37">
        <v>0.14386574074074074</v>
      </c>
      <c r="I14" s="34">
        <v>23</v>
      </c>
      <c r="J14" s="37">
        <v>5.7615740740740738E-2</v>
      </c>
      <c r="K14" s="34"/>
      <c r="L14" s="40"/>
    </row>
    <row r="15" spans="1:15" ht="14.95" customHeight="1" x14ac:dyDescent="0.25">
      <c r="A15" s="35" t="s">
        <v>138</v>
      </c>
      <c r="B15" s="36" t="s">
        <v>9</v>
      </c>
      <c r="C15" s="34">
        <v>10</v>
      </c>
      <c r="D15" s="34">
        <f t="shared" si="0"/>
        <v>45</v>
      </c>
      <c r="E15" s="33">
        <f t="shared" si="1"/>
        <v>0.25818287037037035</v>
      </c>
      <c r="F15" s="68">
        <f t="shared" si="2"/>
        <v>2</v>
      </c>
      <c r="G15" s="60">
        <v>23</v>
      </c>
      <c r="H15" s="37">
        <v>0.19652777777777777</v>
      </c>
      <c r="I15" s="34">
        <v>22</v>
      </c>
      <c r="J15" s="37">
        <v>6.1655092592592588E-2</v>
      </c>
      <c r="K15" s="34"/>
      <c r="L15" s="40"/>
    </row>
    <row r="16" spans="1:15" ht="14.95" customHeight="1" x14ac:dyDescent="0.25">
      <c r="A16" s="35" t="s">
        <v>58</v>
      </c>
      <c r="B16" s="36" t="s">
        <v>9</v>
      </c>
      <c r="C16" s="34">
        <v>7</v>
      </c>
      <c r="D16" s="34">
        <f t="shared" si="0"/>
        <v>44</v>
      </c>
      <c r="E16" s="33">
        <f t="shared" si="1"/>
        <v>0.2663078703703704</v>
      </c>
      <c r="F16" s="68">
        <f t="shared" si="2"/>
        <v>2</v>
      </c>
      <c r="G16" s="60">
        <v>22</v>
      </c>
      <c r="H16" s="37">
        <v>0.20465277777777779</v>
      </c>
      <c r="I16" s="34">
        <v>22</v>
      </c>
      <c r="J16" s="37">
        <v>6.1655092592592588E-2</v>
      </c>
      <c r="K16" s="34"/>
      <c r="L16" s="40"/>
    </row>
    <row r="17" spans="1:12" ht="14.95" customHeight="1" x14ac:dyDescent="0.25">
      <c r="A17" s="129" t="s">
        <v>99</v>
      </c>
      <c r="B17" s="36" t="s">
        <v>9</v>
      </c>
      <c r="C17" s="34">
        <v>9</v>
      </c>
      <c r="D17" s="34">
        <f t="shared" si="0"/>
        <v>24</v>
      </c>
      <c r="E17" s="33">
        <f t="shared" si="1"/>
        <v>5.319444444444444E-2</v>
      </c>
      <c r="F17" s="68">
        <f t="shared" si="2"/>
        <v>1</v>
      </c>
      <c r="G17" s="60"/>
      <c r="H17" s="37"/>
      <c r="I17" s="34">
        <v>24</v>
      </c>
      <c r="J17" s="37">
        <v>5.319444444444444E-2</v>
      </c>
      <c r="K17" s="34"/>
      <c r="L17" s="40"/>
    </row>
    <row r="18" spans="1:12" ht="14.95" customHeight="1" x14ac:dyDescent="0.25">
      <c r="A18" s="35" t="s">
        <v>73</v>
      </c>
      <c r="B18" s="36" t="s">
        <v>9</v>
      </c>
      <c r="C18" s="34"/>
      <c r="D18" s="34">
        <f t="shared" si="0"/>
        <v>23</v>
      </c>
      <c r="E18" s="33">
        <f t="shared" si="1"/>
        <v>5.7152777777777775E-2</v>
      </c>
      <c r="F18" s="68">
        <f t="shared" si="2"/>
        <v>1</v>
      </c>
      <c r="G18" s="60"/>
      <c r="H18" s="37"/>
      <c r="I18" s="34">
        <v>23</v>
      </c>
      <c r="J18" s="37">
        <v>5.7152777777777775E-2</v>
      </c>
      <c r="K18" s="34"/>
      <c r="L18" s="40"/>
    </row>
    <row r="19" spans="1:12" ht="14.95" customHeight="1" x14ac:dyDescent="0.25">
      <c r="A19" s="35" t="s">
        <v>125</v>
      </c>
      <c r="B19" s="36" t="s">
        <v>10</v>
      </c>
      <c r="C19" s="34">
        <v>1</v>
      </c>
      <c r="D19" s="34">
        <f t="shared" si="0"/>
        <v>59</v>
      </c>
      <c r="E19" s="33">
        <f t="shared" si="1"/>
        <v>0.1590162037037037</v>
      </c>
      <c r="F19" s="68">
        <f t="shared" si="2"/>
        <v>2</v>
      </c>
      <c r="G19" s="60">
        <v>29</v>
      </c>
      <c r="H19" s="39">
        <v>0.11344907407407408</v>
      </c>
      <c r="I19" s="34">
        <v>30</v>
      </c>
      <c r="J19" s="37">
        <v>4.5567129629629631E-2</v>
      </c>
      <c r="K19" s="34"/>
      <c r="L19" s="40"/>
    </row>
    <row r="20" spans="1:12" ht="14.95" customHeight="1" x14ac:dyDescent="0.25">
      <c r="A20" s="35" t="s">
        <v>77</v>
      </c>
      <c r="B20" s="36" t="s">
        <v>10</v>
      </c>
      <c r="C20" s="34">
        <v>2</v>
      </c>
      <c r="D20" s="34">
        <f t="shared" si="0"/>
        <v>58</v>
      </c>
      <c r="E20" s="33">
        <f t="shared" si="1"/>
        <v>0.15362268518518518</v>
      </c>
      <c r="F20" s="68">
        <f t="shared" si="2"/>
        <v>2</v>
      </c>
      <c r="G20" s="60">
        <v>30</v>
      </c>
      <c r="H20" s="37">
        <v>0.10258101851851852</v>
      </c>
      <c r="I20" s="34">
        <v>28</v>
      </c>
      <c r="J20" s="37">
        <v>5.1041666666666673E-2</v>
      </c>
      <c r="K20" s="34"/>
      <c r="L20" s="40"/>
    </row>
    <row r="21" spans="1:12" ht="14.95" customHeight="1" x14ac:dyDescent="0.25">
      <c r="A21" s="35" t="s">
        <v>64</v>
      </c>
      <c r="B21" s="36" t="s">
        <v>10</v>
      </c>
      <c r="C21" s="34">
        <v>3</v>
      </c>
      <c r="D21" s="34">
        <f t="shared" si="0"/>
        <v>55</v>
      </c>
      <c r="E21" s="33">
        <f t="shared" si="1"/>
        <v>0.19427083333333334</v>
      </c>
      <c r="F21" s="68">
        <f t="shared" si="2"/>
        <v>2</v>
      </c>
      <c r="G21" s="60">
        <v>28</v>
      </c>
      <c r="H21" s="37">
        <v>0.1408449074074074</v>
      </c>
      <c r="I21" s="34">
        <v>27</v>
      </c>
      <c r="J21" s="37">
        <v>5.3425925925925925E-2</v>
      </c>
      <c r="K21" s="34"/>
      <c r="L21" s="40"/>
    </row>
    <row r="22" spans="1:12" ht="14.95" customHeight="1" x14ac:dyDescent="0.25">
      <c r="A22" s="35" t="s">
        <v>143</v>
      </c>
      <c r="B22" s="36" t="s">
        <v>10</v>
      </c>
      <c r="C22" s="34">
        <v>4</v>
      </c>
      <c r="D22" s="34">
        <f t="shared" si="0"/>
        <v>29</v>
      </c>
      <c r="E22" s="33">
        <f t="shared" si="1"/>
        <v>4.7222222222222221E-2</v>
      </c>
      <c r="F22" s="68">
        <f t="shared" si="2"/>
        <v>1</v>
      </c>
      <c r="G22" s="60"/>
      <c r="H22" s="37"/>
      <c r="I22" s="34">
        <v>29</v>
      </c>
      <c r="J22" s="37">
        <v>4.7222222222222221E-2</v>
      </c>
      <c r="K22" s="34"/>
      <c r="L22" s="40"/>
    </row>
    <row r="23" spans="1:12" ht="14.95" customHeight="1" x14ac:dyDescent="0.25">
      <c r="A23" s="35" t="s">
        <v>65</v>
      </c>
      <c r="B23" s="36" t="s">
        <v>10</v>
      </c>
      <c r="C23" s="34">
        <v>5</v>
      </c>
      <c r="D23" s="34">
        <f t="shared" si="0"/>
        <v>27</v>
      </c>
      <c r="E23" s="33">
        <f t="shared" si="1"/>
        <v>5.3425925925925925E-2</v>
      </c>
      <c r="F23" s="68">
        <f t="shared" si="2"/>
        <v>1</v>
      </c>
      <c r="G23" s="60"/>
      <c r="H23" s="37"/>
      <c r="I23" s="34">
        <v>27</v>
      </c>
      <c r="J23" s="37">
        <v>5.3425925925925925E-2</v>
      </c>
      <c r="K23" s="34"/>
      <c r="L23" s="40"/>
    </row>
    <row r="24" spans="1:12" ht="14.95" customHeight="1" x14ac:dyDescent="0.25">
      <c r="A24" s="35" t="s">
        <v>60</v>
      </c>
      <c r="B24" s="36" t="s">
        <v>11</v>
      </c>
      <c r="C24" s="34">
        <v>1</v>
      </c>
      <c r="D24" s="34">
        <f t="shared" si="0"/>
        <v>60</v>
      </c>
      <c r="E24" s="33">
        <f t="shared" si="1"/>
        <v>0.1915625</v>
      </c>
      <c r="F24" s="68">
        <f t="shared" si="2"/>
        <v>2</v>
      </c>
      <c r="G24" s="60">
        <v>30</v>
      </c>
      <c r="H24" s="37">
        <v>0.13813657407407406</v>
      </c>
      <c r="I24" s="34">
        <v>30</v>
      </c>
      <c r="J24" s="37">
        <v>5.3425925925925925E-2</v>
      </c>
      <c r="K24" s="34"/>
      <c r="L24" s="40"/>
    </row>
    <row r="25" spans="1:12" ht="14.95" customHeight="1" x14ac:dyDescent="0.25">
      <c r="A25" s="35" t="s">
        <v>72</v>
      </c>
      <c r="B25" s="36" t="s">
        <v>20</v>
      </c>
      <c r="C25" s="34">
        <v>1</v>
      </c>
      <c r="D25" s="34">
        <f t="shared" si="0"/>
        <v>59</v>
      </c>
      <c r="E25" s="33">
        <f t="shared" si="1"/>
        <v>0.13170138888888888</v>
      </c>
      <c r="F25" s="68">
        <f t="shared" si="2"/>
        <v>2</v>
      </c>
      <c r="G25" s="60">
        <v>29</v>
      </c>
      <c r="H25" s="37">
        <v>9.0671296296296292E-2</v>
      </c>
      <c r="I25" s="34">
        <v>30</v>
      </c>
      <c r="J25" s="37">
        <v>4.1030092592592597E-2</v>
      </c>
      <c r="K25" s="34"/>
      <c r="L25" s="40"/>
    </row>
    <row r="26" spans="1:12" ht="14.95" customHeight="1" x14ac:dyDescent="0.25">
      <c r="A26" s="35" t="s">
        <v>84</v>
      </c>
      <c r="B26" s="36" t="s">
        <v>20</v>
      </c>
      <c r="C26" s="34">
        <v>2</v>
      </c>
      <c r="D26" s="34">
        <f t="shared" si="0"/>
        <v>30</v>
      </c>
      <c r="E26" s="33">
        <f t="shared" si="1"/>
        <v>7.4467592592592599E-2</v>
      </c>
      <c r="F26" s="68">
        <f t="shared" si="2"/>
        <v>1</v>
      </c>
      <c r="G26" s="60">
        <v>30</v>
      </c>
      <c r="H26" s="37">
        <v>7.4467592592592599E-2</v>
      </c>
      <c r="I26" s="34"/>
      <c r="J26" s="37"/>
      <c r="K26" s="34"/>
      <c r="L26" s="40"/>
    </row>
    <row r="27" spans="1:12" ht="14.95" customHeight="1" x14ac:dyDescent="0.25">
      <c r="A27" s="35" t="s">
        <v>62</v>
      </c>
      <c r="B27" s="36" t="s">
        <v>20</v>
      </c>
      <c r="C27" s="34">
        <v>3</v>
      </c>
      <c r="D27" s="34">
        <f t="shared" si="0"/>
        <v>28</v>
      </c>
      <c r="E27" s="33">
        <f t="shared" si="1"/>
        <v>9.3634259259259264E-2</v>
      </c>
      <c r="F27" s="68">
        <f t="shared" si="2"/>
        <v>1</v>
      </c>
      <c r="G27" s="60">
        <v>28</v>
      </c>
      <c r="H27" s="37">
        <v>9.3634259259259264E-2</v>
      </c>
      <c r="I27" s="34"/>
      <c r="J27" s="37"/>
      <c r="K27" s="34"/>
      <c r="L27" s="40"/>
    </row>
    <row r="28" spans="1:12" ht="14.95" x14ac:dyDescent="0.25">
      <c r="A28" s="35" t="s">
        <v>76</v>
      </c>
      <c r="B28" s="36" t="s">
        <v>5</v>
      </c>
      <c r="C28" s="34">
        <v>1</v>
      </c>
      <c r="D28" s="34">
        <f t="shared" si="0"/>
        <v>59</v>
      </c>
      <c r="E28" s="33">
        <f t="shared" si="1"/>
        <v>0.11306712962962963</v>
      </c>
      <c r="F28" s="68">
        <f t="shared" si="2"/>
        <v>2</v>
      </c>
      <c r="G28" s="60">
        <v>30</v>
      </c>
      <c r="H28" s="37">
        <v>8.0416666666666664E-2</v>
      </c>
      <c r="I28" s="34">
        <v>29</v>
      </c>
      <c r="J28" s="37">
        <v>3.2650462962962964E-2</v>
      </c>
      <c r="K28" s="34"/>
      <c r="L28" s="40"/>
    </row>
    <row r="29" spans="1:12" ht="14.95" x14ac:dyDescent="0.25">
      <c r="A29" s="35" t="s">
        <v>121</v>
      </c>
      <c r="B29" s="36" t="s">
        <v>5</v>
      </c>
      <c r="C29" s="34">
        <v>2</v>
      </c>
      <c r="D29" s="34">
        <f t="shared" si="0"/>
        <v>56</v>
      </c>
      <c r="E29" s="33">
        <f t="shared" si="1"/>
        <v>0.1161574074074074</v>
      </c>
      <c r="F29" s="68">
        <f t="shared" si="2"/>
        <v>2</v>
      </c>
      <c r="G29" s="60">
        <v>29</v>
      </c>
      <c r="H29" s="37">
        <v>8.1550925925925929E-2</v>
      </c>
      <c r="I29" s="34">
        <v>27</v>
      </c>
      <c r="J29" s="37">
        <v>3.4606481481481481E-2</v>
      </c>
      <c r="K29" s="34"/>
      <c r="L29" s="40"/>
    </row>
    <row r="30" spans="1:12" ht="14.95" x14ac:dyDescent="0.25">
      <c r="A30" s="35" t="s">
        <v>93</v>
      </c>
      <c r="B30" s="36" t="s">
        <v>5</v>
      </c>
      <c r="C30" s="34">
        <v>3</v>
      </c>
      <c r="D30" s="34">
        <f t="shared" si="0"/>
        <v>54</v>
      </c>
      <c r="E30" s="33">
        <f t="shared" si="1"/>
        <v>0.13743055555555556</v>
      </c>
      <c r="F30" s="68">
        <f t="shared" si="2"/>
        <v>2</v>
      </c>
      <c r="G30" s="60">
        <v>28</v>
      </c>
      <c r="H30" s="37">
        <v>9.5613425925925921E-2</v>
      </c>
      <c r="I30" s="34">
        <v>26</v>
      </c>
      <c r="J30" s="37">
        <v>4.1817129629629628E-2</v>
      </c>
      <c r="K30" s="34"/>
      <c r="L30" s="40"/>
    </row>
    <row r="31" spans="1:12" ht="14.95" x14ac:dyDescent="0.25">
      <c r="A31" s="35" t="s">
        <v>55</v>
      </c>
      <c r="B31" s="36" t="s">
        <v>5</v>
      </c>
      <c r="C31" s="34">
        <v>4</v>
      </c>
      <c r="D31" s="34">
        <f t="shared" si="0"/>
        <v>52</v>
      </c>
      <c r="E31" s="33">
        <f t="shared" si="1"/>
        <v>0.18792824074074074</v>
      </c>
      <c r="F31" s="68">
        <f t="shared" si="2"/>
        <v>2</v>
      </c>
      <c r="G31" s="60">
        <v>27</v>
      </c>
      <c r="H31" s="37">
        <v>0.13699074074074075</v>
      </c>
      <c r="I31" s="34">
        <v>25</v>
      </c>
      <c r="J31" s="37">
        <v>5.0937499999999997E-2</v>
      </c>
      <c r="K31" s="34"/>
      <c r="L31" s="40"/>
    </row>
    <row r="32" spans="1:12" ht="14.95" x14ac:dyDescent="0.25">
      <c r="A32" s="35" t="s">
        <v>79</v>
      </c>
      <c r="B32" s="36" t="s">
        <v>5</v>
      </c>
      <c r="C32" s="34">
        <v>5</v>
      </c>
      <c r="D32" s="34">
        <f t="shared" si="0"/>
        <v>30</v>
      </c>
      <c r="E32" s="33">
        <f t="shared" si="1"/>
        <v>2.9675925925925925E-2</v>
      </c>
      <c r="F32" s="68">
        <f t="shared" si="2"/>
        <v>1</v>
      </c>
      <c r="G32" s="60"/>
      <c r="H32" s="37"/>
      <c r="I32" s="34">
        <v>30</v>
      </c>
      <c r="J32" s="37">
        <v>2.9675925925925925E-2</v>
      </c>
      <c r="K32" s="34"/>
      <c r="L32" s="40"/>
    </row>
    <row r="33" spans="1:12" ht="14.95" x14ac:dyDescent="0.25">
      <c r="A33" s="35" t="s">
        <v>51</v>
      </c>
      <c r="B33" s="36" t="s">
        <v>5</v>
      </c>
      <c r="C33" s="34">
        <v>6</v>
      </c>
      <c r="D33" s="34">
        <f t="shared" si="0"/>
        <v>28</v>
      </c>
      <c r="E33" s="33">
        <f t="shared" si="1"/>
        <v>3.2916666666666664E-2</v>
      </c>
      <c r="F33" s="68">
        <f t="shared" si="2"/>
        <v>1</v>
      </c>
      <c r="G33" s="60"/>
      <c r="H33" s="37"/>
      <c r="I33" s="34">
        <v>28</v>
      </c>
      <c r="J33" s="37">
        <v>3.2916666666666664E-2</v>
      </c>
      <c r="K33" s="34"/>
      <c r="L33" s="40"/>
    </row>
    <row r="34" spans="1:12" x14ac:dyDescent="0.25">
      <c r="A34" s="35" t="s">
        <v>119</v>
      </c>
      <c r="B34" s="36" t="s">
        <v>0</v>
      </c>
      <c r="C34" s="34">
        <v>1</v>
      </c>
      <c r="D34" s="34">
        <f t="shared" si="0"/>
        <v>30</v>
      </c>
      <c r="E34" s="33">
        <f t="shared" si="1"/>
        <v>9.3321759259259271E-2</v>
      </c>
      <c r="F34" s="57">
        <f t="shared" si="2"/>
        <v>1</v>
      </c>
      <c r="G34" s="60">
        <v>30</v>
      </c>
      <c r="H34" s="37">
        <v>9.3321759259259271E-2</v>
      </c>
      <c r="I34" s="34"/>
      <c r="J34" s="37"/>
      <c r="K34" s="34"/>
      <c r="L34" s="40"/>
    </row>
    <row r="35" spans="1:12" x14ac:dyDescent="0.25">
      <c r="A35" s="35" t="s">
        <v>53</v>
      </c>
      <c r="B35" s="36" t="s">
        <v>0</v>
      </c>
      <c r="C35" s="34">
        <v>2</v>
      </c>
      <c r="D35" s="34">
        <f t="shared" si="0"/>
        <v>29</v>
      </c>
      <c r="E35" s="33">
        <f t="shared" si="1"/>
        <v>0.10986111111111112</v>
      </c>
      <c r="F35" s="57">
        <f t="shared" si="2"/>
        <v>1</v>
      </c>
      <c r="G35" s="60">
        <v>29</v>
      </c>
      <c r="H35" s="37">
        <v>0.10986111111111112</v>
      </c>
      <c r="I35" s="34"/>
      <c r="J35" s="37"/>
      <c r="K35" s="34"/>
      <c r="L35" s="40"/>
    </row>
    <row r="36" spans="1:12" x14ac:dyDescent="0.25">
      <c r="A36" s="35" t="s">
        <v>147</v>
      </c>
      <c r="B36" s="36" t="s">
        <v>0</v>
      </c>
      <c r="C36" s="34">
        <v>3</v>
      </c>
      <c r="D36" s="34">
        <f t="shared" si="0"/>
        <v>28</v>
      </c>
      <c r="E36" s="33">
        <f t="shared" si="1"/>
        <v>0.14546296296296296</v>
      </c>
      <c r="F36" s="57">
        <f t="shared" si="2"/>
        <v>1</v>
      </c>
      <c r="G36" s="60">
        <v>28</v>
      </c>
      <c r="H36" s="37">
        <v>0.14546296296296296</v>
      </c>
      <c r="I36" s="34"/>
      <c r="J36" s="37"/>
      <c r="K36" s="34"/>
      <c r="L36" s="40"/>
    </row>
    <row r="37" spans="1:12" x14ac:dyDescent="0.25">
      <c r="A37" s="35" t="s">
        <v>61</v>
      </c>
      <c r="B37" s="36" t="s">
        <v>6</v>
      </c>
      <c r="C37" s="34">
        <v>1</v>
      </c>
      <c r="D37" s="34">
        <f t="shared" si="0"/>
        <v>60</v>
      </c>
      <c r="E37" s="33">
        <f t="shared" si="1"/>
        <v>0.13877314814814817</v>
      </c>
      <c r="F37" s="57">
        <f t="shared" si="2"/>
        <v>2</v>
      </c>
      <c r="G37" s="60">
        <v>30</v>
      </c>
      <c r="H37" s="37">
        <v>0.1013888888888889</v>
      </c>
      <c r="I37" s="34">
        <v>30</v>
      </c>
      <c r="J37" s="37">
        <v>3.7384259259259263E-2</v>
      </c>
      <c r="K37" s="34"/>
      <c r="L37" s="40"/>
    </row>
    <row r="38" spans="1:12" x14ac:dyDescent="0.25">
      <c r="A38" s="35" t="s">
        <v>59</v>
      </c>
      <c r="B38" s="36" t="s">
        <v>6</v>
      </c>
      <c r="C38" s="34">
        <v>2</v>
      </c>
      <c r="D38" s="34">
        <f t="shared" si="0"/>
        <v>58</v>
      </c>
      <c r="E38" s="33">
        <f t="shared" si="1"/>
        <v>0.15377314814814813</v>
      </c>
      <c r="F38" s="57">
        <f t="shared" si="2"/>
        <v>2</v>
      </c>
      <c r="G38" s="60">
        <v>29</v>
      </c>
      <c r="H38" s="37">
        <v>0.10879629629629629</v>
      </c>
      <c r="I38" s="34">
        <v>29</v>
      </c>
      <c r="J38" s="37">
        <v>4.4976851851851851E-2</v>
      </c>
      <c r="K38" s="34"/>
      <c r="L38" s="40"/>
    </row>
    <row r="39" spans="1:12" x14ac:dyDescent="0.25">
      <c r="A39" s="35" t="s">
        <v>105</v>
      </c>
      <c r="B39" s="36" t="s">
        <v>6</v>
      </c>
      <c r="C39" s="34">
        <v>3</v>
      </c>
      <c r="D39" s="34">
        <f t="shared" si="0"/>
        <v>56</v>
      </c>
      <c r="E39" s="33">
        <f t="shared" si="1"/>
        <v>0.18373842592592593</v>
      </c>
      <c r="F39" s="57">
        <f t="shared" si="2"/>
        <v>2</v>
      </c>
      <c r="G39" s="60">
        <v>28</v>
      </c>
      <c r="H39" s="37">
        <v>0.13153935185185187</v>
      </c>
      <c r="I39" s="34">
        <v>28</v>
      </c>
      <c r="J39" s="37">
        <v>5.2199074074074071E-2</v>
      </c>
      <c r="K39" s="34"/>
      <c r="L39" s="40"/>
    </row>
    <row r="40" spans="1:12" x14ac:dyDescent="0.25">
      <c r="A40" s="35" t="s">
        <v>96</v>
      </c>
      <c r="B40" s="36" t="s">
        <v>6</v>
      </c>
      <c r="C40" s="34">
        <v>4</v>
      </c>
      <c r="D40" s="34">
        <f t="shared" si="0"/>
        <v>55</v>
      </c>
      <c r="E40" s="33">
        <f t="shared" si="1"/>
        <v>0.18668981481481484</v>
      </c>
      <c r="F40" s="57">
        <f t="shared" si="2"/>
        <v>2</v>
      </c>
      <c r="G40" s="60">
        <v>28</v>
      </c>
      <c r="H40" s="37">
        <v>0.13153935185185187</v>
      </c>
      <c r="I40" s="34">
        <v>27</v>
      </c>
      <c r="J40" s="37">
        <v>5.5150462962962964E-2</v>
      </c>
      <c r="K40" s="34"/>
      <c r="L40" s="40"/>
    </row>
    <row r="41" spans="1:12" x14ac:dyDescent="0.25">
      <c r="A41" s="35" t="s">
        <v>141</v>
      </c>
      <c r="B41" s="36" t="s">
        <v>6</v>
      </c>
      <c r="C41" s="34">
        <v>5</v>
      </c>
      <c r="D41" s="34">
        <f t="shared" si="0"/>
        <v>51</v>
      </c>
      <c r="E41" s="33">
        <f t="shared" si="1"/>
        <v>0.27638888888888891</v>
      </c>
      <c r="F41" s="57">
        <f t="shared" si="2"/>
        <v>2</v>
      </c>
      <c r="G41" s="60">
        <v>26</v>
      </c>
      <c r="H41" s="37">
        <v>0.15621527777777777</v>
      </c>
      <c r="I41" s="34">
        <v>25</v>
      </c>
      <c r="J41" s="37">
        <v>0.12017361111111112</v>
      </c>
      <c r="K41" s="34"/>
      <c r="L41" s="40"/>
    </row>
    <row r="42" spans="1:12" x14ac:dyDescent="0.25">
      <c r="A42" s="35" t="s">
        <v>118</v>
      </c>
      <c r="B42" s="36" t="s">
        <v>6</v>
      </c>
      <c r="C42" s="34">
        <v>6</v>
      </c>
      <c r="D42" s="34">
        <f t="shared" si="0"/>
        <v>26</v>
      </c>
      <c r="E42" s="33">
        <f t="shared" si="1"/>
        <v>5.5208333333333331E-2</v>
      </c>
      <c r="F42" s="57">
        <f t="shared" si="2"/>
        <v>1</v>
      </c>
      <c r="G42" s="60"/>
      <c r="H42" s="37"/>
      <c r="I42" s="34">
        <v>26</v>
      </c>
      <c r="J42" s="37">
        <v>5.5208333333333331E-2</v>
      </c>
      <c r="K42" s="34"/>
      <c r="L42" s="40"/>
    </row>
    <row r="43" spans="1:12" x14ac:dyDescent="0.25">
      <c r="A43" s="35" t="s">
        <v>67</v>
      </c>
      <c r="B43" s="36" t="s">
        <v>7</v>
      </c>
      <c r="C43" s="34">
        <v>1</v>
      </c>
      <c r="D43" s="34">
        <f t="shared" si="0"/>
        <v>30</v>
      </c>
      <c r="E43" s="33">
        <f t="shared" si="1"/>
        <v>5.4490740740740735E-2</v>
      </c>
      <c r="F43" s="57">
        <f t="shared" si="2"/>
        <v>1</v>
      </c>
      <c r="G43" s="60"/>
      <c r="H43" s="37"/>
      <c r="I43" s="34">
        <v>30</v>
      </c>
      <c r="J43" s="37">
        <v>5.4490740740740735E-2</v>
      </c>
      <c r="K43" s="34"/>
      <c r="L43" s="40"/>
    </row>
    <row r="44" spans="1:12" x14ac:dyDescent="0.25">
      <c r="A44" s="35"/>
      <c r="B44" s="36"/>
      <c r="C44" s="34"/>
      <c r="D44" s="34">
        <f t="shared" ref="D44:D51" si="3">SUM(G44,I44,K44)</f>
        <v>0</v>
      </c>
      <c r="E44" s="33">
        <f t="shared" ref="E44:E51" si="4">SUM(H44+J44+L44)</f>
        <v>0</v>
      </c>
      <c r="F44" s="57">
        <f t="shared" ref="F44:F51" si="5">COUNT(G44,I44,K44)</f>
        <v>0</v>
      </c>
      <c r="G44" s="60"/>
      <c r="H44" s="37"/>
      <c r="I44" s="34"/>
      <c r="J44" s="37"/>
      <c r="K44" s="34"/>
      <c r="L44" s="40"/>
    </row>
    <row r="45" spans="1:12" x14ac:dyDescent="0.25">
      <c r="A45" s="35"/>
      <c r="B45" s="36"/>
      <c r="C45" s="34"/>
      <c r="D45" s="34">
        <f t="shared" si="3"/>
        <v>0</v>
      </c>
      <c r="E45" s="33">
        <f t="shared" si="4"/>
        <v>0</v>
      </c>
      <c r="F45" s="57">
        <f t="shared" si="5"/>
        <v>0</v>
      </c>
      <c r="G45" s="60"/>
      <c r="H45" s="37"/>
      <c r="I45" s="34"/>
      <c r="J45" s="37"/>
      <c r="K45" s="34"/>
      <c r="L45" s="40"/>
    </row>
    <row r="46" spans="1:12" x14ac:dyDescent="0.25">
      <c r="A46" s="35"/>
      <c r="B46" s="36"/>
      <c r="C46" s="34"/>
      <c r="D46" s="34">
        <f t="shared" si="3"/>
        <v>0</v>
      </c>
      <c r="E46" s="33">
        <f t="shared" si="4"/>
        <v>0</v>
      </c>
      <c r="F46" s="57">
        <f t="shared" si="5"/>
        <v>0</v>
      </c>
      <c r="G46" s="60"/>
      <c r="H46" s="37"/>
      <c r="I46" s="34"/>
      <c r="J46" s="37"/>
      <c r="K46" s="34"/>
      <c r="L46" s="40"/>
    </row>
    <row r="47" spans="1:12" x14ac:dyDescent="0.25">
      <c r="A47" s="35"/>
      <c r="B47" s="36"/>
      <c r="C47" s="34"/>
      <c r="D47" s="34">
        <f t="shared" si="3"/>
        <v>0</v>
      </c>
      <c r="E47" s="33">
        <f t="shared" si="4"/>
        <v>0</v>
      </c>
      <c r="F47" s="57">
        <f t="shared" si="5"/>
        <v>0</v>
      </c>
      <c r="G47" s="60"/>
      <c r="H47" s="37"/>
      <c r="I47" s="34"/>
      <c r="J47" s="37"/>
      <c r="K47" s="34"/>
      <c r="L47" s="40"/>
    </row>
    <row r="48" spans="1:12" x14ac:dyDescent="0.25">
      <c r="A48" s="35"/>
      <c r="B48" s="36"/>
      <c r="C48" s="34"/>
      <c r="D48" s="34">
        <f t="shared" si="3"/>
        <v>0</v>
      </c>
      <c r="E48" s="33">
        <f t="shared" si="4"/>
        <v>0</v>
      </c>
      <c r="F48" s="57">
        <f t="shared" si="5"/>
        <v>0</v>
      </c>
      <c r="G48" s="60"/>
      <c r="H48" s="37"/>
      <c r="I48" s="34"/>
      <c r="J48" s="37"/>
      <c r="K48" s="34"/>
      <c r="L48" s="40"/>
    </row>
    <row r="49" spans="1:12" x14ac:dyDescent="0.25">
      <c r="A49" s="35"/>
      <c r="B49" s="36"/>
      <c r="C49" s="34"/>
      <c r="D49" s="34">
        <f t="shared" si="3"/>
        <v>0</v>
      </c>
      <c r="E49" s="33">
        <f t="shared" si="4"/>
        <v>0</v>
      </c>
      <c r="F49" s="57">
        <f t="shared" si="5"/>
        <v>0</v>
      </c>
      <c r="G49" s="60"/>
      <c r="H49" s="37"/>
      <c r="I49" s="34"/>
      <c r="J49" s="37"/>
      <c r="K49" s="34"/>
      <c r="L49" s="40"/>
    </row>
    <row r="50" spans="1:12" x14ac:dyDescent="0.25">
      <c r="A50" s="35"/>
      <c r="B50" s="36"/>
      <c r="C50" s="34"/>
      <c r="D50" s="34">
        <f t="shared" si="3"/>
        <v>0</v>
      </c>
      <c r="E50" s="33">
        <f t="shared" si="4"/>
        <v>0</v>
      </c>
      <c r="F50" s="57">
        <f t="shared" si="5"/>
        <v>0</v>
      </c>
      <c r="G50" s="60"/>
      <c r="H50" s="37"/>
      <c r="I50" s="34"/>
      <c r="J50" s="37"/>
      <c r="K50" s="34"/>
      <c r="L50" s="40"/>
    </row>
    <row r="51" spans="1:12" x14ac:dyDescent="0.25">
      <c r="A51" s="35"/>
      <c r="B51" s="36"/>
      <c r="C51" s="34"/>
      <c r="D51" s="34">
        <f t="shared" si="3"/>
        <v>0</v>
      </c>
      <c r="E51" s="33">
        <f t="shared" si="4"/>
        <v>0</v>
      </c>
      <c r="F51" s="57">
        <f t="shared" si="5"/>
        <v>0</v>
      </c>
      <c r="G51" s="60"/>
      <c r="H51" s="37"/>
      <c r="I51" s="34"/>
      <c r="J51" s="37"/>
      <c r="K51" s="34"/>
      <c r="L51" s="40"/>
    </row>
    <row r="52" spans="1:12" ht="14.95" thickBot="1" x14ac:dyDescent="0.3">
      <c r="A52" s="22"/>
      <c r="B52" s="23"/>
      <c r="C52" s="26"/>
      <c r="D52" s="26">
        <f t="shared" ref="D52" si="6">SUM(G52,I52,K52)</f>
        <v>0</v>
      </c>
      <c r="E52" s="25">
        <f t="shared" ref="E52" si="7">SUM(H52+J52+L52)</f>
        <v>0</v>
      </c>
      <c r="F52" s="58">
        <f t="shared" ref="F52" si="8">COUNT(G52,I52,K52)</f>
        <v>0</v>
      </c>
      <c r="G52" s="61"/>
      <c r="H52" s="53"/>
      <c r="I52" s="26"/>
      <c r="J52" s="53"/>
      <c r="K52" s="26"/>
      <c r="L52" s="52"/>
    </row>
    <row r="53" spans="1:12" x14ac:dyDescent="0.25">
      <c r="C53" s="2"/>
      <c r="D53" s="2"/>
      <c r="G53" s="2"/>
      <c r="H53" s="2"/>
    </row>
    <row r="54" spans="1:12" x14ac:dyDescent="0.25">
      <c r="A54" s="51" t="s">
        <v>23</v>
      </c>
      <c r="C54" s="2"/>
      <c r="D54" s="2"/>
      <c r="G54" s="2"/>
      <c r="H54" s="2"/>
    </row>
    <row r="55" spans="1:12" x14ac:dyDescent="0.25">
      <c r="A55" t="s">
        <v>114</v>
      </c>
      <c r="C55" s="2"/>
      <c r="D55" s="2"/>
      <c r="G55" s="2"/>
      <c r="H55" s="2"/>
    </row>
    <row r="56" spans="1:12" x14ac:dyDescent="0.25">
      <c r="C56" s="2"/>
      <c r="D56" s="2"/>
      <c r="G56" s="2"/>
      <c r="H56" s="2"/>
    </row>
  </sheetData>
  <autoFilter ref="A2:L27" xr:uid="{00000000-0009-0000-0000-000003000000}">
    <sortState xmlns:xlrd2="http://schemas.microsoft.com/office/spreadsheetml/2017/richdata2" ref="A3:L70">
      <sortCondition ref="B2:B70"/>
    </sortState>
  </autoFilter>
  <sortState xmlns:xlrd2="http://schemas.microsoft.com/office/spreadsheetml/2017/richdata2" ref="A3:J43">
    <sortCondition ref="B3:B43"/>
    <sortCondition descending="1" ref="D3:D43"/>
    <sortCondition ref="E3:E43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O5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bestFit="1" customWidth="1"/>
    <col min="7" max="7" width="9.875" customWidth="1"/>
    <col min="8" max="8" width="8.875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9" t="s">
        <v>134</v>
      </c>
      <c r="B1" s="200"/>
      <c r="C1" s="200"/>
      <c r="D1" s="200"/>
      <c r="E1" s="200"/>
      <c r="F1" s="201"/>
      <c r="G1" s="195" t="s">
        <v>34</v>
      </c>
      <c r="H1" s="197"/>
      <c r="I1" s="196" t="s">
        <v>35</v>
      </c>
      <c r="J1" s="196"/>
      <c r="K1" s="196" t="s">
        <v>36</v>
      </c>
      <c r="L1" s="198"/>
    </row>
    <row r="2" spans="1:15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2</v>
      </c>
      <c r="E2" s="44" t="s">
        <v>14</v>
      </c>
      <c r="F2" s="56" t="s">
        <v>167</v>
      </c>
      <c r="G2" s="59" t="s">
        <v>12</v>
      </c>
      <c r="H2" s="44" t="s">
        <v>13</v>
      </c>
      <c r="I2" s="44" t="s">
        <v>12</v>
      </c>
      <c r="J2" s="44" t="s">
        <v>13</v>
      </c>
      <c r="K2" s="44" t="s">
        <v>12</v>
      </c>
      <c r="L2" s="45" t="s">
        <v>13</v>
      </c>
    </row>
    <row r="3" spans="1:15" ht="14.95" customHeight="1" x14ac:dyDescent="0.25">
      <c r="A3" s="27" t="s">
        <v>100</v>
      </c>
      <c r="B3" s="28" t="s">
        <v>8</v>
      </c>
      <c r="C3" s="31">
        <v>1</v>
      </c>
      <c r="D3" s="34">
        <f t="shared" ref="D3:D32" si="0">SUM(G3,I3,K3)</f>
        <v>30</v>
      </c>
      <c r="E3" s="33">
        <f t="shared" ref="E3:E32" si="1">SUM(H3+J3+L3)</f>
        <v>0.18255787037037038</v>
      </c>
      <c r="F3" s="57">
        <f t="shared" ref="F3:F32" si="2">COUNT(G3,I3,K3)</f>
        <v>1</v>
      </c>
      <c r="G3" s="62">
        <v>30</v>
      </c>
      <c r="H3" s="30">
        <v>0.18255787037037038</v>
      </c>
      <c r="I3" s="31"/>
      <c r="J3" s="38"/>
      <c r="K3" s="31"/>
      <c r="L3" s="41"/>
      <c r="N3" s="47"/>
      <c r="O3" t="s">
        <v>161</v>
      </c>
    </row>
    <row r="4" spans="1:15" ht="14.95" customHeight="1" x14ac:dyDescent="0.25">
      <c r="A4" s="35" t="s">
        <v>112</v>
      </c>
      <c r="B4" s="36" t="s">
        <v>8</v>
      </c>
      <c r="C4" s="34">
        <v>2</v>
      </c>
      <c r="D4" s="34">
        <f t="shared" si="0"/>
        <v>29</v>
      </c>
      <c r="E4" s="33">
        <f t="shared" si="1"/>
        <v>20</v>
      </c>
      <c r="F4" s="57">
        <f t="shared" si="2"/>
        <v>1</v>
      </c>
      <c r="G4" s="60">
        <v>29</v>
      </c>
      <c r="H4" s="33">
        <v>20</v>
      </c>
      <c r="I4" s="34"/>
      <c r="J4" s="37"/>
      <c r="K4" s="34"/>
      <c r="L4" s="40"/>
    </row>
    <row r="5" spans="1:15" ht="14.95" customHeight="1" x14ac:dyDescent="0.25">
      <c r="A5" s="35" t="s">
        <v>124</v>
      </c>
      <c r="B5" s="36" t="s">
        <v>9</v>
      </c>
      <c r="C5" s="34">
        <v>1</v>
      </c>
      <c r="D5" s="34">
        <f t="shared" si="0"/>
        <v>30</v>
      </c>
      <c r="E5" s="33">
        <f t="shared" si="1"/>
        <v>0.2341550925925926</v>
      </c>
      <c r="F5" s="57">
        <f t="shared" si="2"/>
        <v>1</v>
      </c>
      <c r="G5" s="60">
        <v>30</v>
      </c>
      <c r="H5" s="33">
        <v>0.2341550925925926</v>
      </c>
      <c r="I5" s="34"/>
      <c r="J5" s="37"/>
      <c r="K5" s="34"/>
      <c r="L5" s="40"/>
    </row>
    <row r="6" spans="1:15" ht="14.95" customHeight="1" x14ac:dyDescent="0.25">
      <c r="A6" s="35" t="s">
        <v>106</v>
      </c>
      <c r="B6" s="36" t="s">
        <v>9</v>
      </c>
      <c r="C6" s="34">
        <v>2</v>
      </c>
      <c r="D6" s="34">
        <f t="shared" si="0"/>
        <v>29</v>
      </c>
      <c r="E6" s="33">
        <f t="shared" si="1"/>
        <v>0.24626157407407409</v>
      </c>
      <c r="F6" s="57">
        <f t="shared" si="2"/>
        <v>1</v>
      </c>
      <c r="G6" s="60">
        <v>29</v>
      </c>
      <c r="H6" s="33">
        <v>0.24626157407407409</v>
      </c>
      <c r="I6" s="34"/>
      <c r="J6" s="37"/>
      <c r="K6" s="34"/>
      <c r="L6" s="40"/>
      <c r="N6" s="66"/>
    </row>
    <row r="7" spans="1:15" ht="14.95" customHeight="1" x14ac:dyDescent="0.25">
      <c r="A7" s="35" t="s">
        <v>97</v>
      </c>
      <c r="B7" s="36" t="s">
        <v>9</v>
      </c>
      <c r="C7" s="34">
        <v>3</v>
      </c>
      <c r="D7" s="34">
        <f t="shared" si="0"/>
        <v>28</v>
      </c>
      <c r="E7" s="33">
        <f t="shared" si="1"/>
        <v>0.24924768518518517</v>
      </c>
      <c r="F7" s="57">
        <f t="shared" si="2"/>
        <v>1</v>
      </c>
      <c r="G7" s="60">
        <v>28</v>
      </c>
      <c r="H7" s="33">
        <v>0.24924768518518517</v>
      </c>
      <c r="I7" s="34"/>
      <c r="J7" s="37"/>
      <c r="K7" s="34"/>
      <c r="L7" s="40"/>
    </row>
    <row r="8" spans="1:15" ht="14.95" x14ac:dyDescent="0.25">
      <c r="A8" s="35" t="s">
        <v>86</v>
      </c>
      <c r="B8" s="36" t="s">
        <v>9</v>
      </c>
      <c r="C8" s="34">
        <v>4</v>
      </c>
      <c r="D8" s="34">
        <f t="shared" si="0"/>
        <v>27</v>
      </c>
      <c r="E8" s="33">
        <f t="shared" si="1"/>
        <v>0.30746527777777777</v>
      </c>
      <c r="F8" s="57">
        <f t="shared" si="2"/>
        <v>1</v>
      </c>
      <c r="G8" s="60">
        <v>27</v>
      </c>
      <c r="H8" s="33">
        <v>0.30746527777777777</v>
      </c>
      <c r="I8" s="34"/>
      <c r="J8" s="37"/>
      <c r="K8" s="34"/>
      <c r="L8" s="40"/>
    </row>
    <row r="9" spans="1:15" ht="14.95" customHeight="1" x14ac:dyDescent="0.25">
      <c r="A9" s="35" t="s">
        <v>99</v>
      </c>
      <c r="B9" s="36" t="s">
        <v>9</v>
      </c>
      <c r="C9" s="34">
        <v>5</v>
      </c>
      <c r="D9" s="34">
        <f t="shared" si="0"/>
        <v>26</v>
      </c>
      <c r="E9" s="33">
        <f t="shared" si="1"/>
        <v>0.30863425925925925</v>
      </c>
      <c r="F9" s="57">
        <f t="shared" si="2"/>
        <v>1</v>
      </c>
      <c r="G9" s="60">
        <v>26</v>
      </c>
      <c r="H9" s="33">
        <v>0.30863425925925925</v>
      </c>
      <c r="I9" s="34"/>
      <c r="J9" s="37"/>
      <c r="K9" s="34"/>
      <c r="L9" s="40"/>
    </row>
    <row r="10" spans="1:15" ht="14.95" customHeight="1" x14ac:dyDescent="0.25">
      <c r="A10" s="35" t="s">
        <v>109</v>
      </c>
      <c r="B10" s="36" t="s">
        <v>9</v>
      </c>
      <c r="C10" s="34">
        <v>5</v>
      </c>
      <c r="D10" s="34">
        <f t="shared" si="0"/>
        <v>26</v>
      </c>
      <c r="E10" s="33">
        <f t="shared" si="1"/>
        <v>0.30863425925925925</v>
      </c>
      <c r="F10" s="57">
        <f t="shared" si="2"/>
        <v>1</v>
      </c>
      <c r="G10" s="60">
        <v>26</v>
      </c>
      <c r="H10" s="33">
        <v>0.30863425925925925</v>
      </c>
      <c r="I10" s="34"/>
      <c r="J10" s="37"/>
      <c r="K10" s="34"/>
      <c r="L10" s="40"/>
    </row>
    <row r="11" spans="1:15" ht="14.95" customHeight="1" x14ac:dyDescent="0.25">
      <c r="A11" s="35" t="s">
        <v>77</v>
      </c>
      <c r="B11" s="36" t="s">
        <v>10</v>
      </c>
      <c r="C11" s="34">
        <v>1</v>
      </c>
      <c r="D11" s="34">
        <f t="shared" si="0"/>
        <v>30</v>
      </c>
      <c r="E11" s="33">
        <f t="shared" si="1"/>
        <v>0.24145833333333333</v>
      </c>
      <c r="F11" s="57">
        <f t="shared" si="2"/>
        <v>1</v>
      </c>
      <c r="G11" s="60">
        <v>30</v>
      </c>
      <c r="H11" s="33">
        <v>0.24145833333333333</v>
      </c>
      <c r="I11" s="34"/>
      <c r="J11" s="37"/>
      <c r="K11" s="34"/>
      <c r="L11" s="40"/>
    </row>
    <row r="12" spans="1:15" ht="14.95" customHeight="1" x14ac:dyDescent="0.25">
      <c r="A12" s="35" t="s">
        <v>125</v>
      </c>
      <c r="B12" s="36" t="s">
        <v>10</v>
      </c>
      <c r="C12" s="34">
        <v>2</v>
      </c>
      <c r="D12" s="34">
        <f t="shared" si="0"/>
        <v>29</v>
      </c>
      <c r="E12" s="33">
        <f t="shared" si="1"/>
        <v>0.24386574074074074</v>
      </c>
      <c r="F12" s="57">
        <f t="shared" si="2"/>
        <v>1</v>
      </c>
      <c r="G12" s="60">
        <v>29</v>
      </c>
      <c r="H12" s="33">
        <v>0.24386574074074074</v>
      </c>
      <c r="I12" s="34"/>
      <c r="J12" s="37"/>
      <c r="K12" s="34"/>
      <c r="L12" s="40"/>
    </row>
    <row r="13" spans="1:15" ht="14.95" customHeight="1" x14ac:dyDescent="0.25">
      <c r="A13" s="35" t="s">
        <v>64</v>
      </c>
      <c r="B13" s="36" t="s">
        <v>10</v>
      </c>
      <c r="C13" s="34">
        <v>3</v>
      </c>
      <c r="D13" s="34">
        <f t="shared" si="0"/>
        <v>28</v>
      </c>
      <c r="E13" s="33">
        <f t="shared" si="1"/>
        <v>0.30863425925925925</v>
      </c>
      <c r="F13" s="57">
        <f t="shared" si="2"/>
        <v>1</v>
      </c>
      <c r="G13" s="60">
        <v>28</v>
      </c>
      <c r="H13" s="33">
        <v>0.30863425925925925</v>
      </c>
      <c r="I13" s="34"/>
      <c r="J13" s="37"/>
      <c r="K13" s="34"/>
      <c r="L13" s="40"/>
    </row>
    <row r="14" spans="1:15" ht="14.95" customHeight="1" x14ac:dyDescent="0.25">
      <c r="A14" s="35" t="s">
        <v>56</v>
      </c>
      <c r="B14" s="36" t="s">
        <v>10</v>
      </c>
      <c r="C14" s="34">
        <v>3</v>
      </c>
      <c r="D14" s="34">
        <f t="shared" si="0"/>
        <v>28</v>
      </c>
      <c r="E14" s="33">
        <f t="shared" si="1"/>
        <v>0.30863425925925925</v>
      </c>
      <c r="F14" s="57">
        <f t="shared" si="2"/>
        <v>1</v>
      </c>
      <c r="G14" s="60">
        <v>28</v>
      </c>
      <c r="H14" s="33">
        <v>0.30863425925925925</v>
      </c>
      <c r="I14" s="34"/>
      <c r="J14" s="37"/>
      <c r="K14" s="34"/>
      <c r="L14" s="40"/>
    </row>
    <row r="15" spans="1:15" ht="14.95" customHeight="1" x14ac:dyDescent="0.25">
      <c r="A15" s="35" t="s">
        <v>84</v>
      </c>
      <c r="B15" s="36" t="s">
        <v>20</v>
      </c>
      <c r="C15" s="34">
        <v>1</v>
      </c>
      <c r="D15" s="34">
        <f t="shared" si="0"/>
        <v>30</v>
      </c>
      <c r="E15" s="33">
        <f t="shared" si="1"/>
        <v>0.13689814814814816</v>
      </c>
      <c r="F15" s="57">
        <f t="shared" si="2"/>
        <v>1</v>
      </c>
      <c r="G15" s="60">
        <v>30</v>
      </c>
      <c r="H15" s="33">
        <v>0.13689814814814816</v>
      </c>
      <c r="I15" s="34"/>
      <c r="J15" s="37"/>
      <c r="K15" s="34"/>
      <c r="L15" s="40"/>
    </row>
    <row r="16" spans="1:15" ht="14.95" customHeight="1" x14ac:dyDescent="0.25">
      <c r="A16" s="35" t="s">
        <v>126</v>
      </c>
      <c r="B16" s="36" t="s">
        <v>20</v>
      </c>
      <c r="C16" s="34">
        <v>2</v>
      </c>
      <c r="D16" s="34">
        <f t="shared" si="0"/>
        <v>29</v>
      </c>
      <c r="E16" s="33">
        <f t="shared" si="1"/>
        <v>0.15082175925925925</v>
      </c>
      <c r="F16" s="57">
        <f t="shared" si="2"/>
        <v>1</v>
      </c>
      <c r="G16" s="60">
        <v>29</v>
      </c>
      <c r="H16" s="33">
        <v>0.15082175925925925</v>
      </c>
      <c r="I16" s="34"/>
      <c r="J16" s="37"/>
      <c r="K16" s="34"/>
      <c r="L16" s="40"/>
    </row>
    <row r="17" spans="1:12" ht="14.95" customHeight="1" x14ac:dyDescent="0.25">
      <c r="A17" s="35" t="s">
        <v>127</v>
      </c>
      <c r="B17" s="36" t="s">
        <v>20</v>
      </c>
      <c r="C17" s="34">
        <v>3</v>
      </c>
      <c r="D17" s="34">
        <f t="shared" si="0"/>
        <v>28</v>
      </c>
      <c r="E17" s="33">
        <f t="shared" si="1"/>
        <v>0.17672453703703703</v>
      </c>
      <c r="F17" s="57">
        <f t="shared" si="2"/>
        <v>1</v>
      </c>
      <c r="G17" s="60">
        <v>28</v>
      </c>
      <c r="H17" s="33">
        <v>0.17672453703703703</v>
      </c>
      <c r="I17" s="34"/>
      <c r="J17" s="37"/>
      <c r="K17" s="34"/>
      <c r="L17" s="40"/>
    </row>
    <row r="18" spans="1:12" ht="14.95" customHeight="1" x14ac:dyDescent="0.25">
      <c r="A18" s="35" t="s">
        <v>62</v>
      </c>
      <c r="B18" s="36" t="s">
        <v>20</v>
      </c>
      <c r="C18" s="34">
        <v>4</v>
      </c>
      <c r="D18" s="34">
        <f t="shared" si="0"/>
        <v>27</v>
      </c>
      <c r="E18" s="33">
        <f t="shared" si="1"/>
        <v>0.20497685185185185</v>
      </c>
      <c r="F18" s="57">
        <f t="shared" si="2"/>
        <v>1</v>
      </c>
      <c r="G18" s="60">
        <v>27</v>
      </c>
      <c r="H18" s="33">
        <v>0.20497685185185185</v>
      </c>
      <c r="I18" s="34"/>
      <c r="J18" s="37"/>
      <c r="K18" s="34"/>
      <c r="L18" s="40"/>
    </row>
    <row r="19" spans="1:12" ht="14.95" customHeight="1" x14ac:dyDescent="0.25">
      <c r="A19" s="35" t="s">
        <v>72</v>
      </c>
      <c r="B19" s="36" t="s">
        <v>20</v>
      </c>
      <c r="C19" s="34">
        <v>5</v>
      </c>
      <c r="D19" s="34">
        <f t="shared" si="0"/>
        <v>26</v>
      </c>
      <c r="E19" s="33">
        <f t="shared" si="1"/>
        <v>0.24141203703703704</v>
      </c>
      <c r="F19" s="57">
        <f t="shared" si="2"/>
        <v>1</v>
      </c>
      <c r="G19" s="60">
        <v>26</v>
      </c>
      <c r="H19" s="33">
        <v>0.24141203703703704</v>
      </c>
      <c r="I19" s="34"/>
      <c r="J19" s="37"/>
      <c r="K19" s="34"/>
      <c r="L19" s="40"/>
    </row>
    <row r="20" spans="1:12" ht="14.95" customHeight="1" x14ac:dyDescent="0.25">
      <c r="A20" s="35" t="s">
        <v>79</v>
      </c>
      <c r="B20" s="36" t="s">
        <v>5</v>
      </c>
      <c r="C20" s="34">
        <v>1</v>
      </c>
      <c r="D20" s="34">
        <f t="shared" si="0"/>
        <v>30</v>
      </c>
      <c r="E20" s="33">
        <f t="shared" si="1"/>
        <v>0.12434027777777779</v>
      </c>
      <c r="F20" s="57">
        <f t="shared" si="2"/>
        <v>1</v>
      </c>
      <c r="G20" s="60">
        <v>30</v>
      </c>
      <c r="H20" s="33">
        <v>0.12434027777777779</v>
      </c>
      <c r="I20" s="34"/>
      <c r="J20" s="37"/>
      <c r="K20" s="34"/>
      <c r="L20" s="40"/>
    </row>
    <row r="21" spans="1:12" ht="14.95" customHeight="1" x14ac:dyDescent="0.25">
      <c r="A21" s="35" t="s">
        <v>83</v>
      </c>
      <c r="B21" s="36" t="s">
        <v>5</v>
      </c>
      <c r="C21" s="34">
        <v>2</v>
      </c>
      <c r="D21" s="34">
        <f t="shared" si="0"/>
        <v>29</v>
      </c>
      <c r="E21" s="33">
        <f t="shared" si="1"/>
        <v>0.14569444444444443</v>
      </c>
      <c r="F21" s="57">
        <f t="shared" si="2"/>
        <v>1</v>
      </c>
      <c r="G21" s="60">
        <v>29</v>
      </c>
      <c r="H21" s="33">
        <v>0.14569444444444443</v>
      </c>
      <c r="I21" s="34"/>
      <c r="J21" s="37"/>
      <c r="K21" s="34"/>
      <c r="L21" s="40"/>
    </row>
    <row r="22" spans="1:12" ht="14.95" customHeight="1" x14ac:dyDescent="0.25">
      <c r="A22" s="35" t="s">
        <v>85</v>
      </c>
      <c r="B22" s="36" t="s">
        <v>5</v>
      </c>
      <c r="C22" s="34">
        <v>3</v>
      </c>
      <c r="D22" s="34">
        <f t="shared" si="0"/>
        <v>28</v>
      </c>
      <c r="E22" s="33">
        <f t="shared" si="1"/>
        <v>0.17299768518518518</v>
      </c>
      <c r="F22" s="57">
        <f t="shared" si="2"/>
        <v>1</v>
      </c>
      <c r="G22" s="60">
        <v>28</v>
      </c>
      <c r="H22" s="37">
        <v>0.17299768518518518</v>
      </c>
      <c r="I22" s="34"/>
      <c r="J22" s="37"/>
      <c r="K22" s="34"/>
      <c r="L22" s="40"/>
    </row>
    <row r="23" spans="1:12" ht="14.95" customHeight="1" x14ac:dyDescent="0.25">
      <c r="A23" s="35" t="s">
        <v>95</v>
      </c>
      <c r="B23" s="36" t="s">
        <v>5</v>
      </c>
      <c r="C23" s="34">
        <v>4</v>
      </c>
      <c r="D23" s="34">
        <f t="shared" si="0"/>
        <v>27</v>
      </c>
      <c r="E23" s="33">
        <f t="shared" si="1"/>
        <v>0.18318287037037037</v>
      </c>
      <c r="F23" s="57">
        <f t="shared" si="2"/>
        <v>1</v>
      </c>
      <c r="G23" s="60">
        <v>27</v>
      </c>
      <c r="H23" s="37">
        <v>0.18318287037037037</v>
      </c>
      <c r="I23" s="34"/>
      <c r="J23" s="37"/>
      <c r="K23" s="34"/>
      <c r="L23" s="40"/>
    </row>
    <row r="24" spans="1:12" ht="14.95" customHeight="1" x14ac:dyDescent="0.25">
      <c r="A24" s="35" t="s">
        <v>76</v>
      </c>
      <c r="B24" s="36" t="s">
        <v>5</v>
      </c>
      <c r="C24" s="34">
        <v>5</v>
      </c>
      <c r="D24" s="34">
        <f t="shared" si="0"/>
        <v>26</v>
      </c>
      <c r="E24" s="33">
        <f t="shared" si="1"/>
        <v>0.1882175925925926</v>
      </c>
      <c r="F24" s="57">
        <f t="shared" si="2"/>
        <v>1</v>
      </c>
      <c r="G24" s="60">
        <v>26</v>
      </c>
      <c r="H24" s="33">
        <v>0.1882175925925926</v>
      </c>
      <c r="I24" s="34"/>
      <c r="J24" s="37"/>
      <c r="K24" s="34"/>
      <c r="L24" s="40"/>
    </row>
    <row r="25" spans="1:12" ht="14.95" customHeight="1" x14ac:dyDescent="0.25">
      <c r="A25" s="35" t="s">
        <v>93</v>
      </c>
      <c r="B25" s="36" t="s">
        <v>5</v>
      </c>
      <c r="C25" s="34">
        <v>6</v>
      </c>
      <c r="D25" s="34">
        <f t="shared" si="0"/>
        <v>25</v>
      </c>
      <c r="E25" s="33">
        <f t="shared" si="1"/>
        <v>0.18945601851851854</v>
      </c>
      <c r="F25" s="57">
        <f t="shared" si="2"/>
        <v>1</v>
      </c>
      <c r="G25" s="60">
        <v>25</v>
      </c>
      <c r="H25" s="33">
        <v>0.18945601851851854</v>
      </c>
      <c r="I25" s="34"/>
      <c r="J25" s="37"/>
      <c r="K25" s="34"/>
      <c r="L25" s="40"/>
    </row>
    <row r="26" spans="1:12" ht="14.95" customHeight="1" x14ac:dyDescent="0.25">
      <c r="A26" s="35" t="s">
        <v>90</v>
      </c>
      <c r="B26" s="36" t="s">
        <v>5</v>
      </c>
      <c r="C26" s="34">
        <v>7</v>
      </c>
      <c r="D26" s="34">
        <f t="shared" si="0"/>
        <v>24</v>
      </c>
      <c r="E26" s="33">
        <f t="shared" si="1"/>
        <v>0.24241898148148147</v>
      </c>
      <c r="F26" s="57">
        <f t="shared" si="2"/>
        <v>1</v>
      </c>
      <c r="G26" s="60">
        <v>24</v>
      </c>
      <c r="H26" s="37">
        <v>0.24241898148148147</v>
      </c>
      <c r="I26" s="34"/>
      <c r="J26" s="37"/>
      <c r="K26" s="34"/>
      <c r="L26" s="40"/>
    </row>
    <row r="27" spans="1:12" ht="14.95" customHeight="1" x14ac:dyDescent="0.25">
      <c r="A27" s="35" t="s">
        <v>89</v>
      </c>
      <c r="B27" s="36" t="s">
        <v>5</v>
      </c>
      <c r="C27" s="34">
        <v>8</v>
      </c>
      <c r="D27" s="34">
        <f t="shared" si="0"/>
        <v>23</v>
      </c>
      <c r="E27" s="33">
        <f t="shared" si="1"/>
        <v>0.2464699074074074</v>
      </c>
      <c r="F27" s="57">
        <f t="shared" si="2"/>
        <v>1</v>
      </c>
      <c r="G27" s="60">
        <v>23</v>
      </c>
      <c r="H27" s="33">
        <v>0.2464699074074074</v>
      </c>
      <c r="I27" s="34"/>
      <c r="J27" s="37"/>
      <c r="K27" s="34"/>
      <c r="L27" s="40"/>
    </row>
    <row r="28" spans="1:12" ht="14.95" customHeight="1" x14ac:dyDescent="0.25">
      <c r="A28" s="35" t="s">
        <v>103</v>
      </c>
      <c r="B28" s="36" t="s">
        <v>0</v>
      </c>
      <c r="C28" s="34">
        <v>1</v>
      </c>
      <c r="D28" s="34">
        <f t="shared" si="0"/>
        <v>30</v>
      </c>
      <c r="E28" s="33">
        <f t="shared" si="1"/>
        <v>0.13745370370370372</v>
      </c>
      <c r="F28" s="57">
        <f t="shared" si="2"/>
        <v>1</v>
      </c>
      <c r="G28" s="60">
        <v>30</v>
      </c>
      <c r="H28" s="33">
        <v>0.13745370370370372</v>
      </c>
      <c r="I28" s="34"/>
      <c r="J28" s="37"/>
      <c r="K28" s="34"/>
      <c r="L28" s="40"/>
    </row>
    <row r="29" spans="1:12" ht="14.95" x14ac:dyDescent="0.25">
      <c r="A29" s="35" t="s">
        <v>119</v>
      </c>
      <c r="B29" s="36" t="s">
        <v>0</v>
      </c>
      <c r="C29" s="34">
        <v>2</v>
      </c>
      <c r="D29" s="34">
        <f t="shared" si="0"/>
        <v>29</v>
      </c>
      <c r="E29" s="33">
        <f t="shared" si="1"/>
        <v>0.20280092592592591</v>
      </c>
      <c r="F29" s="57">
        <f t="shared" si="2"/>
        <v>1</v>
      </c>
      <c r="G29" s="60">
        <v>29</v>
      </c>
      <c r="H29" s="33">
        <v>0.20280092592592591</v>
      </c>
      <c r="I29" s="34"/>
      <c r="J29" s="37"/>
      <c r="K29" s="34"/>
      <c r="L29" s="40"/>
    </row>
    <row r="30" spans="1:12" ht="14.95" x14ac:dyDescent="0.25">
      <c r="A30" s="35" t="s">
        <v>61</v>
      </c>
      <c r="B30" s="36" t="s">
        <v>6</v>
      </c>
      <c r="C30" s="34">
        <v>1</v>
      </c>
      <c r="D30" s="34">
        <f t="shared" si="0"/>
        <v>30</v>
      </c>
      <c r="E30" s="33">
        <f t="shared" si="1"/>
        <v>0.19668981481481482</v>
      </c>
      <c r="F30" s="57">
        <f t="shared" si="2"/>
        <v>1</v>
      </c>
      <c r="G30" s="60">
        <v>30</v>
      </c>
      <c r="H30" s="33">
        <v>0.19668981481481482</v>
      </c>
      <c r="I30" s="34"/>
      <c r="J30" s="37"/>
      <c r="K30" s="34"/>
      <c r="L30" s="40"/>
    </row>
    <row r="31" spans="1:12" ht="14.95" x14ac:dyDescent="0.25">
      <c r="A31" s="35" t="s">
        <v>59</v>
      </c>
      <c r="B31" s="36" t="s">
        <v>6</v>
      </c>
      <c r="C31" s="34">
        <v>2</v>
      </c>
      <c r="D31" s="34">
        <f t="shared" si="0"/>
        <v>29</v>
      </c>
      <c r="E31" s="33">
        <f t="shared" si="1"/>
        <v>0.28358796296296296</v>
      </c>
      <c r="F31" s="57">
        <f t="shared" si="2"/>
        <v>1</v>
      </c>
      <c r="G31" s="60">
        <v>29</v>
      </c>
      <c r="H31" s="33">
        <v>0.28358796296296296</v>
      </c>
      <c r="I31" s="34"/>
      <c r="J31" s="37"/>
      <c r="K31" s="34"/>
      <c r="L31" s="40"/>
    </row>
    <row r="32" spans="1:12" ht="14.95" x14ac:dyDescent="0.25">
      <c r="A32" s="35" t="s">
        <v>96</v>
      </c>
      <c r="B32" s="36" t="s">
        <v>6</v>
      </c>
      <c r="C32" s="34">
        <v>3</v>
      </c>
      <c r="D32" s="34">
        <f t="shared" si="0"/>
        <v>28</v>
      </c>
      <c r="E32" s="33">
        <f t="shared" si="1"/>
        <v>0.30863425925925925</v>
      </c>
      <c r="F32" s="57">
        <f t="shared" si="2"/>
        <v>1</v>
      </c>
      <c r="G32" s="60">
        <v>28</v>
      </c>
      <c r="H32" s="37">
        <v>0.30863425925925925</v>
      </c>
      <c r="I32" s="34"/>
      <c r="J32" s="37"/>
      <c r="K32" s="34"/>
      <c r="L32" s="40"/>
    </row>
    <row r="33" spans="1:12" ht="14.95" x14ac:dyDescent="0.25">
      <c r="A33" s="35"/>
      <c r="B33" s="36"/>
      <c r="C33" s="34"/>
      <c r="D33" s="34">
        <f t="shared" ref="D33" si="3">SUM(G33,I33,K33)</f>
        <v>0</v>
      </c>
      <c r="E33" s="33">
        <f t="shared" ref="E33" si="4">SUM(H33+J33+L33)</f>
        <v>0</v>
      </c>
      <c r="F33" s="57">
        <f t="shared" ref="F33" si="5">COUNT(G33,I33,K33)</f>
        <v>0</v>
      </c>
      <c r="G33" s="60"/>
      <c r="H33" s="37"/>
      <c r="I33" s="34"/>
      <c r="J33" s="37"/>
      <c r="K33" s="34"/>
      <c r="L33" s="40"/>
    </row>
    <row r="34" spans="1:12" x14ac:dyDescent="0.25">
      <c r="A34" s="35"/>
      <c r="B34" s="36"/>
      <c r="C34" s="34"/>
      <c r="D34" s="34">
        <f t="shared" ref="D34:D52" si="6">SUM(G34,I34,K34)</f>
        <v>0</v>
      </c>
      <c r="E34" s="33">
        <f t="shared" ref="E34:E52" si="7">SUM(H34+J34+L34)</f>
        <v>0</v>
      </c>
      <c r="F34" s="57">
        <f t="shared" ref="F34:F52" si="8">COUNT(G34,I34,K34)</f>
        <v>0</v>
      </c>
      <c r="G34" s="60"/>
      <c r="H34" s="37"/>
      <c r="I34" s="34"/>
      <c r="J34" s="37"/>
      <c r="K34" s="34"/>
      <c r="L34" s="40"/>
    </row>
    <row r="35" spans="1:12" x14ac:dyDescent="0.25">
      <c r="A35" s="35"/>
      <c r="B35" s="36"/>
      <c r="C35" s="34"/>
      <c r="D35" s="34">
        <f t="shared" ref="D35:D39" si="9">SUM(G35,I35,K35)</f>
        <v>0</v>
      </c>
      <c r="E35" s="33">
        <f t="shared" ref="E35:E39" si="10">SUM(H35+J35+L35)</f>
        <v>0</v>
      </c>
      <c r="F35" s="57">
        <f t="shared" ref="F35:F39" si="11">COUNT(G35,I35,K35)</f>
        <v>0</v>
      </c>
      <c r="G35" s="60"/>
      <c r="H35" s="37"/>
      <c r="I35" s="34"/>
      <c r="J35" s="37"/>
      <c r="K35" s="34"/>
      <c r="L35" s="40"/>
    </row>
    <row r="36" spans="1:12" x14ac:dyDescent="0.25">
      <c r="A36" s="35"/>
      <c r="B36" s="36"/>
      <c r="C36" s="34"/>
      <c r="D36" s="34">
        <f t="shared" si="9"/>
        <v>0</v>
      </c>
      <c r="E36" s="33">
        <f t="shared" si="10"/>
        <v>0</v>
      </c>
      <c r="F36" s="57">
        <f t="shared" si="11"/>
        <v>0</v>
      </c>
      <c r="G36" s="60"/>
      <c r="H36" s="37"/>
      <c r="I36" s="34"/>
      <c r="J36" s="37"/>
      <c r="K36" s="34"/>
      <c r="L36" s="40"/>
    </row>
    <row r="37" spans="1:12" x14ac:dyDescent="0.25">
      <c r="A37" s="35"/>
      <c r="B37" s="36"/>
      <c r="C37" s="34"/>
      <c r="D37" s="34">
        <f t="shared" si="9"/>
        <v>0</v>
      </c>
      <c r="E37" s="33">
        <f t="shared" si="10"/>
        <v>0</v>
      </c>
      <c r="F37" s="57">
        <f t="shared" si="11"/>
        <v>0</v>
      </c>
      <c r="G37" s="60"/>
      <c r="H37" s="37"/>
      <c r="I37" s="34"/>
      <c r="J37" s="37"/>
      <c r="K37" s="34"/>
      <c r="L37" s="40"/>
    </row>
    <row r="38" spans="1:12" x14ac:dyDescent="0.25">
      <c r="A38" s="35"/>
      <c r="B38" s="36"/>
      <c r="C38" s="34"/>
      <c r="D38" s="34">
        <f t="shared" si="9"/>
        <v>0</v>
      </c>
      <c r="E38" s="33">
        <f t="shared" si="10"/>
        <v>0</v>
      </c>
      <c r="F38" s="57">
        <f t="shared" si="11"/>
        <v>0</v>
      </c>
      <c r="G38" s="60"/>
      <c r="H38" s="37"/>
      <c r="I38" s="34"/>
      <c r="J38" s="37"/>
      <c r="K38" s="34"/>
      <c r="L38" s="40"/>
    </row>
    <row r="39" spans="1:12" x14ac:dyDescent="0.25">
      <c r="A39" s="35"/>
      <c r="B39" s="36"/>
      <c r="C39" s="34"/>
      <c r="D39" s="34">
        <f t="shared" si="9"/>
        <v>0</v>
      </c>
      <c r="E39" s="33">
        <f t="shared" si="10"/>
        <v>0</v>
      </c>
      <c r="F39" s="57">
        <f t="shared" si="11"/>
        <v>0</v>
      </c>
      <c r="G39" s="60"/>
      <c r="H39" s="37"/>
      <c r="I39" s="34"/>
      <c r="J39" s="37"/>
      <c r="K39" s="34"/>
      <c r="L39" s="40"/>
    </row>
    <row r="40" spans="1:12" x14ac:dyDescent="0.25">
      <c r="A40" s="35"/>
      <c r="B40" s="36"/>
      <c r="C40" s="34"/>
      <c r="D40" s="34">
        <f t="shared" ref="D40:D47" si="12">SUM(G40,I40,K40)</f>
        <v>0</v>
      </c>
      <c r="E40" s="33">
        <f t="shared" ref="E40:E47" si="13">SUM(H40+J40+L40)</f>
        <v>0</v>
      </c>
      <c r="F40" s="57">
        <f t="shared" ref="F40:F47" si="14">COUNT(G40,I40,K40)</f>
        <v>0</v>
      </c>
      <c r="G40" s="60"/>
      <c r="H40" s="37"/>
      <c r="I40" s="34"/>
      <c r="J40" s="37"/>
      <c r="K40" s="34"/>
      <c r="L40" s="40"/>
    </row>
    <row r="41" spans="1:12" x14ac:dyDescent="0.25">
      <c r="A41" s="35"/>
      <c r="B41" s="36"/>
      <c r="C41" s="34"/>
      <c r="D41" s="34">
        <f t="shared" si="12"/>
        <v>0</v>
      </c>
      <c r="E41" s="33">
        <f t="shared" si="13"/>
        <v>0</v>
      </c>
      <c r="F41" s="57">
        <f t="shared" si="14"/>
        <v>0</v>
      </c>
      <c r="G41" s="60"/>
      <c r="H41" s="37"/>
      <c r="I41" s="34"/>
      <c r="J41" s="37"/>
      <c r="K41" s="34"/>
      <c r="L41" s="40"/>
    </row>
    <row r="42" spans="1:12" x14ac:dyDescent="0.25">
      <c r="A42" s="35"/>
      <c r="B42" s="36"/>
      <c r="C42" s="34"/>
      <c r="D42" s="34">
        <f t="shared" si="12"/>
        <v>0</v>
      </c>
      <c r="E42" s="33">
        <f t="shared" si="13"/>
        <v>0</v>
      </c>
      <c r="F42" s="57">
        <f t="shared" si="14"/>
        <v>0</v>
      </c>
      <c r="G42" s="60"/>
      <c r="H42" s="37"/>
      <c r="I42" s="34"/>
      <c r="J42" s="37"/>
      <c r="K42" s="34"/>
      <c r="L42" s="40"/>
    </row>
    <row r="43" spans="1:12" x14ac:dyDescent="0.25">
      <c r="A43" s="35"/>
      <c r="B43" s="36"/>
      <c r="C43" s="34"/>
      <c r="D43" s="34">
        <f t="shared" si="12"/>
        <v>0</v>
      </c>
      <c r="E43" s="33">
        <f t="shared" si="13"/>
        <v>0</v>
      </c>
      <c r="F43" s="57">
        <f t="shared" si="14"/>
        <v>0</v>
      </c>
      <c r="G43" s="60"/>
      <c r="H43" s="37"/>
      <c r="I43" s="34"/>
      <c r="J43" s="37"/>
      <c r="K43" s="34"/>
      <c r="L43" s="40"/>
    </row>
    <row r="44" spans="1:12" x14ac:dyDescent="0.25">
      <c r="A44" s="35"/>
      <c r="B44" s="36"/>
      <c r="C44" s="34"/>
      <c r="D44" s="34">
        <f t="shared" si="12"/>
        <v>0</v>
      </c>
      <c r="E44" s="33">
        <f t="shared" si="13"/>
        <v>0</v>
      </c>
      <c r="F44" s="57">
        <f t="shared" si="14"/>
        <v>0</v>
      </c>
      <c r="G44" s="60"/>
      <c r="H44" s="37"/>
      <c r="I44" s="34"/>
      <c r="J44" s="37"/>
      <c r="K44" s="34"/>
      <c r="L44" s="40"/>
    </row>
    <row r="45" spans="1:12" x14ac:dyDescent="0.25">
      <c r="A45" s="35"/>
      <c r="B45" s="36"/>
      <c r="C45" s="34"/>
      <c r="D45" s="34">
        <f t="shared" si="12"/>
        <v>0</v>
      </c>
      <c r="E45" s="33">
        <f t="shared" si="13"/>
        <v>0</v>
      </c>
      <c r="F45" s="57">
        <f t="shared" si="14"/>
        <v>0</v>
      </c>
      <c r="G45" s="60"/>
      <c r="H45" s="37"/>
      <c r="I45" s="34"/>
      <c r="J45" s="37"/>
      <c r="K45" s="34"/>
      <c r="L45" s="40"/>
    </row>
    <row r="46" spans="1:12" x14ac:dyDescent="0.25">
      <c r="A46" s="35"/>
      <c r="B46" s="36"/>
      <c r="C46" s="34"/>
      <c r="D46" s="34">
        <f t="shared" si="12"/>
        <v>0</v>
      </c>
      <c r="E46" s="33">
        <f t="shared" si="13"/>
        <v>0</v>
      </c>
      <c r="F46" s="57">
        <f t="shared" si="14"/>
        <v>0</v>
      </c>
      <c r="G46" s="60"/>
      <c r="H46" s="37"/>
      <c r="I46" s="34"/>
      <c r="J46" s="37"/>
      <c r="K46" s="34"/>
      <c r="L46" s="40"/>
    </row>
    <row r="47" spans="1:12" x14ac:dyDescent="0.25">
      <c r="A47" s="35"/>
      <c r="B47" s="36"/>
      <c r="C47" s="34"/>
      <c r="D47" s="34">
        <f t="shared" si="12"/>
        <v>0</v>
      </c>
      <c r="E47" s="33">
        <f t="shared" si="13"/>
        <v>0</v>
      </c>
      <c r="F47" s="57">
        <f t="shared" si="14"/>
        <v>0</v>
      </c>
      <c r="G47" s="60"/>
      <c r="H47" s="37"/>
      <c r="I47" s="34"/>
      <c r="J47" s="37"/>
      <c r="K47" s="34"/>
      <c r="L47" s="40"/>
    </row>
    <row r="48" spans="1:12" x14ac:dyDescent="0.25">
      <c r="A48" s="35"/>
      <c r="B48" s="36"/>
      <c r="C48" s="34"/>
      <c r="D48" s="34">
        <f t="shared" si="6"/>
        <v>0</v>
      </c>
      <c r="E48" s="33">
        <f t="shared" si="7"/>
        <v>0</v>
      </c>
      <c r="F48" s="57">
        <f t="shared" si="8"/>
        <v>0</v>
      </c>
      <c r="G48" s="60"/>
      <c r="H48" s="37"/>
      <c r="I48" s="34"/>
      <c r="J48" s="37"/>
      <c r="K48" s="34"/>
      <c r="L48" s="40"/>
    </row>
    <row r="49" spans="1:12" x14ac:dyDescent="0.25">
      <c r="A49" s="35"/>
      <c r="B49" s="36"/>
      <c r="C49" s="34"/>
      <c r="D49" s="34">
        <f t="shared" si="6"/>
        <v>0</v>
      </c>
      <c r="E49" s="33">
        <f t="shared" si="7"/>
        <v>0</v>
      </c>
      <c r="F49" s="57">
        <f t="shared" si="8"/>
        <v>0</v>
      </c>
      <c r="G49" s="60"/>
      <c r="H49" s="37"/>
      <c r="I49" s="34"/>
      <c r="J49" s="37"/>
      <c r="K49" s="34"/>
      <c r="L49" s="40"/>
    </row>
    <row r="50" spans="1:12" x14ac:dyDescent="0.25">
      <c r="A50" s="35"/>
      <c r="B50" s="36"/>
      <c r="C50" s="34"/>
      <c r="D50" s="34">
        <f t="shared" si="6"/>
        <v>0</v>
      </c>
      <c r="E50" s="33">
        <f t="shared" si="7"/>
        <v>0</v>
      </c>
      <c r="F50" s="57">
        <f t="shared" si="8"/>
        <v>0</v>
      </c>
      <c r="G50" s="60"/>
      <c r="H50" s="37"/>
      <c r="I50" s="34"/>
      <c r="J50" s="37"/>
      <c r="K50" s="34"/>
      <c r="L50" s="40"/>
    </row>
    <row r="51" spans="1:12" x14ac:dyDescent="0.25">
      <c r="A51" s="35"/>
      <c r="B51" s="36"/>
      <c r="C51" s="34"/>
      <c r="D51" s="34">
        <f t="shared" si="6"/>
        <v>0</v>
      </c>
      <c r="E51" s="33">
        <f t="shared" si="7"/>
        <v>0</v>
      </c>
      <c r="F51" s="57">
        <f t="shared" si="8"/>
        <v>0</v>
      </c>
      <c r="G51" s="60"/>
      <c r="H51" s="37"/>
      <c r="I51" s="34"/>
      <c r="J51" s="37"/>
      <c r="K51" s="34"/>
      <c r="L51" s="40"/>
    </row>
    <row r="52" spans="1:12" ht="14.95" thickBot="1" x14ac:dyDescent="0.3">
      <c r="A52" s="22"/>
      <c r="B52" s="23"/>
      <c r="C52" s="26"/>
      <c r="D52" s="26">
        <f t="shared" si="6"/>
        <v>0</v>
      </c>
      <c r="E52" s="25">
        <f t="shared" si="7"/>
        <v>0</v>
      </c>
      <c r="F52" s="58">
        <f t="shared" si="8"/>
        <v>0</v>
      </c>
      <c r="G52" s="61"/>
      <c r="H52" s="53"/>
      <c r="I52" s="26"/>
      <c r="J52" s="53"/>
      <c r="K52" s="26"/>
      <c r="L52" s="52"/>
    </row>
    <row r="53" spans="1:12" x14ac:dyDescent="0.25">
      <c r="C53" s="2"/>
      <c r="D53" s="2"/>
      <c r="G53" s="2"/>
      <c r="H53" s="2"/>
    </row>
    <row r="54" spans="1:12" x14ac:dyDescent="0.25">
      <c r="A54" s="51" t="s">
        <v>23</v>
      </c>
      <c r="C54" s="2"/>
      <c r="D54" s="2"/>
      <c r="G54" s="2"/>
      <c r="H54" s="2"/>
    </row>
    <row r="55" spans="1:12" x14ac:dyDescent="0.25">
      <c r="A55" t="s">
        <v>114</v>
      </c>
      <c r="C55" s="2"/>
      <c r="D55" s="2"/>
      <c r="G55" s="2"/>
      <c r="H55" s="2"/>
    </row>
    <row r="56" spans="1:12" x14ac:dyDescent="0.25">
      <c r="C56" s="2"/>
      <c r="D56" s="2"/>
      <c r="G56" s="2"/>
      <c r="H56" s="2"/>
    </row>
  </sheetData>
  <autoFilter ref="A2:L28" xr:uid="{00000000-0009-0000-0000-000004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L32">
    <sortCondition ref="B3:B32"/>
    <sortCondition ref="H3:H32"/>
  </sortState>
  <mergeCells count="4">
    <mergeCell ref="G1:H1"/>
    <mergeCell ref="I1:J1"/>
    <mergeCell ref="K1:L1"/>
    <mergeCell ref="A1:F1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L44"/>
  <sheetViews>
    <sheetView workbookViewId="0">
      <pane ySplit="1" topLeftCell="A2" activePane="bottomLeft" state="frozen"/>
      <selection pane="bottomLeft" sqref="A1:C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9.875" style="1" customWidth="1"/>
    <col min="5" max="6" width="8.875" customWidth="1"/>
    <col min="7" max="7" width="9.125"/>
    <col min="8" max="8" width="10.125" bestFit="1" customWidth="1"/>
  </cols>
  <sheetData>
    <row r="1" spans="1:12" ht="49.6" customHeight="1" thickBot="1" x14ac:dyDescent="0.3">
      <c r="A1" s="202" t="s">
        <v>135</v>
      </c>
      <c r="B1" s="203"/>
      <c r="C1" s="203"/>
      <c r="D1" s="204" t="s">
        <v>130</v>
      </c>
      <c r="E1" s="205"/>
      <c r="F1" s="206"/>
      <c r="G1" s="207" t="s">
        <v>159</v>
      </c>
      <c r="H1" s="208"/>
      <c r="I1" s="209"/>
    </row>
    <row r="2" spans="1:12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12</v>
      </c>
      <c r="E2" s="44" t="s">
        <v>168</v>
      </c>
      <c r="F2" s="45" t="s">
        <v>13</v>
      </c>
      <c r="G2" s="59" t="s">
        <v>160</v>
      </c>
      <c r="H2" s="44" t="s">
        <v>158</v>
      </c>
      <c r="I2" s="45" t="s">
        <v>157</v>
      </c>
    </row>
    <row r="3" spans="1:12" ht="14.95" customHeight="1" x14ac:dyDescent="0.25">
      <c r="A3" s="17" t="s">
        <v>94</v>
      </c>
      <c r="B3" s="137" t="s">
        <v>21</v>
      </c>
      <c r="C3" s="138"/>
      <c r="D3" s="159">
        <v>30</v>
      </c>
      <c r="E3" s="159">
        <v>5</v>
      </c>
      <c r="F3" s="160">
        <v>5.7638888888888885E-2</v>
      </c>
      <c r="G3" s="17">
        <f t="shared" ref="G3:G41" si="0">E3*1.75</f>
        <v>8.75</v>
      </c>
      <c r="H3" s="161">
        <f t="shared" ref="H3:H41" si="1">F3 * 24</f>
        <v>1.3833333333333333</v>
      </c>
      <c r="I3" s="162">
        <f t="shared" ref="I3:I41" si="2">G3/H3</f>
        <v>6.3253012048192776</v>
      </c>
      <c r="K3" s="47"/>
      <c r="L3" t="s">
        <v>155</v>
      </c>
    </row>
    <row r="4" spans="1:12" ht="14.95" customHeight="1" x14ac:dyDescent="0.25">
      <c r="A4" s="35" t="s">
        <v>142</v>
      </c>
      <c r="B4" s="36" t="s">
        <v>21</v>
      </c>
      <c r="C4" s="34"/>
      <c r="D4" s="34">
        <v>29</v>
      </c>
      <c r="E4" s="32">
        <v>2</v>
      </c>
      <c r="F4" s="156">
        <v>2.7627314814814813E-2</v>
      </c>
      <c r="G4" s="35">
        <f t="shared" si="0"/>
        <v>3.5</v>
      </c>
      <c r="H4" s="157">
        <f t="shared" si="1"/>
        <v>0.66305555555555551</v>
      </c>
      <c r="I4" s="158">
        <f t="shared" si="2"/>
        <v>5.2785923753665696</v>
      </c>
    </row>
    <row r="5" spans="1:12" ht="14.95" customHeight="1" x14ac:dyDescent="0.25">
      <c r="A5" s="35" t="s">
        <v>75</v>
      </c>
      <c r="B5" s="36" t="s">
        <v>21</v>
      </c>
      <c r="C5" s="34"/>
      <c r="D5" s="34">
        <v>28</v>
      </c>
      <c r="E5" s="32">
        <v>1</v>
      </c>
      <c r="F5" s="156">
        <v>1.7361111111111112E-2</v>
      </c>
      <c r="G5" s="35">
        <f t="shared" si="0"/>
        <v>1.75</v>
      </c>
      <c r="H5" s="157">
        <f t="shared" si="1"/>
        <v>0.41666666666666669</v>
      </c>
      <c r="I5" s="158">
        <f t="shared" si="2"/>
        <v>4.2</v>
      </c>
    </row>
    <row r="6" spans="1:12" ht="14.95" customHeight="1" x14ac:dyDescent="0.25">
      <c r="A6" s="13" t="s">
        <v>112</v>
      </c>
      <c r="B6" s="144" t="s">
        <v>8</v>
      </c>
      <c r="C6" s="145"/>
      <c r="D6" s="163">
        <v>30</v>
      </c>
      <c r="E6" s="163">
        <v>4</v>
      </c>
      <c r="F6" s="164">
        <v>5.8333333333333327E-2</v>
      </c>
      <c r="G6" s="13">
        <f t="shared" si="0"/>
        <v>7</v>
      </c>
      <c r="H6" s="165">
        <f t="shared" si="1"/>
        <v>1.4</v>
      </c>
      <c r="I6" s="166">
        <f t="shared" si="2"/>
        <v>5</v>
      </c>
    </row>
    <row r="7" spans="1:12" ht="14.95" customHeight="1" x14ac:dyDescent="0.25">
      <c r="A7" s="13" t="s">
        <v>106</v>
      </c>
      <c r="B7" s="144" t="s">
        <v>9</v>
      </c>
      <c r="C7" s="145"/>
      <c r="D7" s="163">
        <v>30</v>
      </c>
      <c r="E7" s="163">
        <v>20</v>
      </c>
      <c r="F7" s="164">
        <v>0.34629629629629632</v>
      </c>
      <c r="G7" s="13">
        <f t="shared" si="0"/>
        <v>35</v>
      </c>
      <c r="H7" s="165">
        <f t="shared" si="1"/>
        <v>8.3111111111111118</v>
      </c>
      <c r="I7" s="166">
        <f t="shared" si="2"/>
        <v>4.2112299465240639</v>
      </c>
    </row>
    <row r="8" spans="1:12" ht="14.95" customHeight="1" x14ac:dyDescent="0.25">
      <c r="A8" s="35" t="s">
        <v>86</v>
      </c>
      <c r="B8" s="36" t="s">
        <v>9</v>
      </c>
      <c r="C8" s="34"/>
      <c r="D8" s="34">
        <v>29</v>
      </c>
      <c r="E8" s="32">
        <v>6</v>
      </c>
      <c r="F8" s="156">
        <v>8.0972222222222223E-2</v>
      </c>
      <c r="G8" s="35">
        <f t="shared" si="0"/>
        <v>10.5</v>
      </c>
      <c r="H8" s="157">
        <f t="shared" si="1"/>
        <v>1.9433333333333334</v>
      </c>
      <c r="I8" s="158">
        <f t="shared" si="2"/>
        <v>5.4030874785591765</v>
      </c>
    </row>
    <row r="9" spans="1:12" ht="14.95" customHeight="1" x14ac:dyDescent="0.25">
      <c r="A9" s="35" t="s">
        <v>99</v>
      </c>
      <c r="B9" s="36" t="s">
        <v>9</v>
      </c>
      <c r="C9" s="34"/>
      <c r="D9" s="34">
        <v>29</v>
      </c>
      <c r="E9" s="32">
        <v>6</v>
      </c>
      <c r="F9" s="156">
        <v>8.0972222222222223E-2</v>
      </c>
      <c r="G9" s="35">
        <f t="shared" si="0"/>
        <v>10.5</v>
      </c>
      <c r="H9" s="157">
        <f t="shared" si="1"/>
        <v>1.9433333333333334</v>
      </c>
      <c r="I9" s="158">
        <f t="shared" si="2"/>
        <v>5.4030874785591765</v>
      </c>
    </row>
    <row r="10" spans="1:12" ht="14.95" customHeight="1" x14ac:dyDescent="0.25">
      <c r="A10" s="35" t="s">
        <v>109</v>
      </c>
      <c r="B10" s="36" t="s">
        <v>9</v>
      </c>
      <c r="C10" s="34"/>
      <c r="D10" s="32">
        <v>27</v>
      </c>
      <c r="E10" s="32">
        <v>5</v>
      </c>
      <c r="F10" s="156">
        <v>7.5347222222222218E-2</v>
      </c>
      <c r="G10" s="35">
        <f t="shared" si="0"/>
        <v>8.75</v>
      </c>
      <c r="H10" s="157">
        <f t="shared" si="1"/>
        <v>1.8083333333333331</v>
      </c>
      <c r="I10" s="158">
        <f t="shared" si="2"/>
        <v>4.838709677419355</v>
      </c>
    </row>
    <row r="11" spans="1:12" ht="14.95" customHeight="1" x14ac:dyDescent="0.25">
      <c r="A11" s="35" t="s">
        <v>73</v>
      </c>
      <c r="B11" s="36" t="s">
        <v>9</v>
      </c>
      <c r="C11" s="34"/>
      <c r="D11" s="34">
        <v>26</v>
      </c>
      <c r="E11" s="32">
        <v>3</v>
      </c>
      <c r="F11" s="156">
        <v>4.1956018518518517E-2</v>
      </c>
      <c r="G11" s="35">
        <f t="shared" si="0"/>
        <v>5.25</v>
      </c>
      <c r="H11" s="157">
        <f t="shared" si="1"/>
        <v>1.0069444444444444</v>
      </c>
      <c r="I11" s="158">
        <f t="shared" si="2"/>
        <v>5.2137931034482756</v>
      </c>
    </row>
    <row r="12" spans="1:12" ht="14.95" customHeight="1" x14ac:dyDescent="0.25">
      <c r="A12" s="35" t="s">
        <v>97</v>
      </c>
      <c r="B12" s="36" t="s">
        <v>9</v>
      </c>
      <c r="C12" s="34"/>
      <c r="D12" s="34">
        <v>25</v>
      </c>
      <c r="E12" s="32">
        <v>2</v>
      </c>
      <c r="F12" s="156">
        <v>2.8645833333333332E-2</v>
      </c>
      <c r="G12" s="35">
        <f t="shared" si="0"/>
        <v>3.5</v>
      </c>
      <c r="H12" s="157">
        <f t="shared" si="1"/>
        <v>0.6875</v>
      </c>
      <c r="I12" s="158">
        <f t="shared" si="2"/>
        <v>5.0909090909090908</v>
      </c>
    </row>
    <row r="13" spans="1:12" ht="14.95" customHeight="1" x14ac:dyDescent="0.25">
      <c r="A13" s="35" t="s">
        <v>138</v>
      </c>
      <c r="B13" s="36" t="s">
        <v>9</v>
      </c>
      <c r="C13" s="34"/>
      <c r="D13" s="34">
        <v>24</v>
      </c>
      <c r="E13" s="32">
        <v>2</v>
      </c>
      <c r="F13" s="156">
        <v>3.0775462962962966E-2</v>
      </c>
      <c r="G13" s="35">
        <f t="shared" si="0"/>
        <v>3.5</v>
      </c>
      <c r="H13" s="157">
        <f t="shared" si="1"/>
        <v>0.73861111111111122</v>
      </c>
      <c r="I13" s="158">
        <f t="shared" si="2"/>
        <v>4.738623542685219</v>
      </c>
    </row>
    <row r="14" spans="1:12" ht="14.95" customHeight="1" x14ac:dyDescent="0.25">
      <c r="A14" s="35" t="s">
        <v>58</v>
      </c>
      <c r="B14" s="36" t="s">
        <v>9</v>
      </c>
      <c r="C14" s="34"/>
      <c r="D14" s="34">
        <v>23</v>
      </c>
      <c r="E14" s="32">
        <v>2</v>
      </c>
      <c r="F14" s="156">
        <v>3.1296296296296301E-2</v>
      </c>
      <c r="G14" s="35">
        <f t="shared" si="0"/>
        <v>3.5</v>
      </c>
      <c r="H14" s="157">
        <f t="shared" si="1"/>
        <v>0.75111111111111128</v>
      </c>
      <c r="I14" s="158">
        <f t="shared" si="2"/>
        <v>4.6597633136094663</v>
      </c>
    </row>
    <row r="15" spans="1:12" ht="14.95" x14ac:dyDescent="0.25">
      <c r="A15" s="35" t="s">
        <v>88</v>
      </c>
      <c r="B15" s="36" t="s">
        <v>9</v>
      </c>
      <c r="C15" s="34"/>
      <c r="D15" s="34">
        <v>22</v>
      </c>
      <c r="E15" s="32">
        <v>1</v>
      </c>
      <c r="F15" s="156">
        <v>9.5486111111111101E-3</v>
      </c>
      <c r="G15" s="35">
        <f t="shared" si="0"/>
        <v>1.75</v>
      </c>
      <c r="H15" s="157">
        <f t="shared" si="1"/>
        <v>0.22916666666666663</v>
      </c>
      <c r="I15" s="158">
        <f t="shared" si="2"/>
        <v>7.6363636363636376</v>
      </c>
    </row>
    <row r="16" spans="1:12" ht="14.95" x14ac:dyDescent="0.25">
      <c r="A16" s="13" t="s">
        <v>77</v>
      </c>
      <c r="B16" s="144" t="s">
        <v>10</v>
      </c>
      <c r="C16" s="145"/>
      <c r="D16" s="145">
        <v>30</v>
      </c>
      <c r="E16" s="163">
        <v>12</v>
      </c>
      <c r="F16" s="164">
        <v>0.19584490740740743</v>
      </c>
      <c r="G16" s="13">
        <f t="shared" si="0"/>
        <v>21</v>
      </c>
      <c r="H16" s="165">
        <f t="shared" si="1"/>
        <v>4.700277777777778</v>
      </c>
      <c r="I16" s="166">
        <f t="shared" si="2"/>
        <v>4.4678210507653207</v>
      </c>
    </row>
    <row r="17" spans="1:9" ht="14.95" x14ac:dyDescent="0.25">
      <c r="A17" s="35" t="s">
        <v>64</v>
      </c>
      <c r="B17" s="36" t="s">
        <v>10</v>
      </c>
      <c r="C17" s="34"/>
      <c r="D17" s="32">
        <v>29</v>
      </c>
      <c r="E17" s="32">
        <v>8</v>
      </c>
      <c r="F17" s="156">
        <v>0.14548611111111112</v>
      </c>
      <c r="G17" s="35">
        <f t="shared" si="0"/>
        <v>14</v>
      </c>
      <c r="H17" s="157">
        <f t="shared" si="1"/>
        <v>3.4916666666666671</v>
      </c>
      <c r="I17" s="158">
        <f t="shared" si="2"/>
        <v>4.0095465393794747</v>
      </c>
    </row>
    <row r="18" spans="1:9" ht="14.95" x14ac:dyDescent="0.25">
      <c r="A18" s="35" t="s">
        <v>125</v>
      </c>
      <c r="B18" s="36" t="s">
        <v>10</v>
      </c>
      <c r="C18" s="34"/>
      <c r="D18" s="34">
        <v>28</v>
      </c>
      <c r="E18" s="32">
        <v>6</v>
      </c>
      <c r="F18" s="156">
        <v>7.694444444444444E-2</v>
      </c>
      <c r="G18" s="35">
        <f t="shared" si="0"/>
        <v>10.5</v>
      </c>
      <c r="H18" s="157">
        <f t="shared" si="1"/>
        <v>1.8466666666666667</v>
      </c>
      <c r="I18" s="158">
        <f t="shared" si="2"/>
        <v>5.6859205776173285</v>
      </c>
    </row>
    <row r="19" spans="1:9" ht="14.95" x14ac:dyDescent="0.25">
      <c r="A19" s="35" t="s">
        <v>65</v>
      </c>
      <c r="B19" s="36" t="s">
        <v>10</v>
      </c>
      <c r="C19" s="34"/>
      <c r="D19" s="34">
        <v>27</v>
      </c>
      <c r="E19" s="32">
        <v>3</v>
      </c>
      <c r="F19" s="156">
        <v>4.9456018518518517E-2</v>
      </c>
      <c r="G19" s="35">
        <f t="shared" si="0"/>
        <v>5.25</v>
      </c>
      <c r="H19" s="157">
        <f t="shared" si="1"/>
        <v>1.1869444444444444</v>
      </c>
      <c r="I19" s="158">
        <f t="shared" si="2"/>
        <v>4.42312192838755</v>
      </c>
    </row>
    <row r="20" spans="1:9" ht="14.95" x14ac:dyDescent="0.25">
      <c r="A20" s="13" t="s">
        <v>60</v>
      </c>
      <c r="B20" s="144" t="s">
        <v>11</v>
      </c>
      <c r="C20" s="145"/>
      <c r="D20" s="163">
        <v>30</v>
      </c>
      <c r="E20" s="163">
        <v>1</v>
      </c>
      <c r="F20" s="164">
        <v>2.0555555555555556E-2</v>
      </c>
      <c r="G20" s="13">
        <f t="shared" si="0"/>
        <v>1.75</v>
      </c>
      <c r="H20" s="165">
        <f t="shared" si="1"/>
        <v>0.49333333333333335</v>
      </c>
      <c r="I20" s="166">
        <f t="shared" si="2"/>
        <v>3.5472972972972974</v>
      </c>
    </row>
    <row r="21" spans="1:9" ht="14.95" x14ac:dyDescent="0.25">
      <c r="A21" s="13" t="s">
        <v>81</v>
      </c>
      <c r="B21" s="144" t="s">
        <v>20</v>
      </c>
      <c r="C21" s="145"/>
      <c r="D21" s="163">
        <v>30</v>
      </c>
      <c r="E21" s="163">
        <v>16</v>
      </c>
      <c r="F21" s="164">
        <v>0.18908564814814813</v>
      </c>
      <c r="G21" s="13">
        <f t="shared" si="0"/>
        <v>28</v>
      </c>
      <c r="H21" s="165">
        <f t="shared" si="1"/>
        <v>4.5380555555555553</v>
      </c>
      <c r="I21" s="166">
        <f t="shared" si="2"/>
        <v>6.1700434596315112</v>
      </c>
    </row>
    <row r="22" spans="1:9" ht="14.95" x14ac:dyDescent="0.25">
      <c r="A22" s="35" t="s">
        <v>107</v>
      </c>
      <c r="B22" s="36" t="s">
        <v>20</v>
      </c>
      <c r="C22" s="34"/>
      <c r="D22" s="34">
        <v>29</v>
      </c>
      <c r="E22" s="32">
        <v>5</v>
      </c>
      <c r="F22" s="156">
        <v>5.5555555555555552E-2</v>
      </c>
      <c r="G22" s="35">
        <f t="shared" si="0"/>
        <v>8.75</v>
      </c>
      <c r="H22" s="157">
        <f t="shared" si="1"/>
        <v>1.3333333333333333</v>
      </c>
      <c r="I22" s="158">
        <f t="shared" si="2"/>
        <v>6.5625</v>
      </c>
    </row>
    <row r="23" spans="1:9" ht="14.95" x14ac:dyDescent="0.25">
      <c r="A23" s="35" t="s">
        <v>72</v>
      </c>
      <c r="B23" s="36" t="s">
        <v>20</v>
      </c>
      <c r="C23" s="34"/>
      <c r="D23" s="34">
        <v>28</v>
      </c>
      <c r="E23" s="32">
        <v>4</v>
      </c>
      <c r="F23" s="156">
        <v>4.3240740740740739E-2</v>
      </c>
      <c r="G23" s="35">
        <f t="shared" si="0"/>
        <v>7</v>
      </c>
      <c r="H23" s="157">
        <f t="shared" si="1"/>
        <v>1.0377777777777777</v>
      </c>
      <c r="I23" s="158">
        <f t="shared" si="2"/>
        <v>6.745182012847966</v>
      </c>
    </row>
    <row r="24" spans="1:9" ht="14.95" x14ac:dyDescent="0.25">
      <c r="A24" s="13" t="s">
        <v>121</v>
      </c>
      <c r="B24" s="144" t="s">
        <v>5</v>
      </c>
      <c r="C24" s="145"/>
      <c r="D24" s="145">
        <v>30</v>
      </c>
      <c r="E24" s="163">
        <v>13</v>
      </c>
      <c r="F24" s="164">
        <v>0.14894675925925926</v>
      </c>
      <c r="G24" s="13">
        <f t="shared" si="0"/>
        <v>22.75</v>
      </c>
      <c r="H24" s="165">
        <f t="shared" si="1"/>
        <v>3.5747222222222224</v>
      </c>
      <c r="I24" s="166">
        <f t="shared" si="2"/>
        <v>6.3641308570984538</v>
      </c>
    </row>
    <row r="25" spans="1:9" ht="14.95" x14ac:dyDescent="0.25">
      <c r="A25" s="35" t="s">
        <v>68</v>
      </c>
      <c r="B25" s="36" t="s">
        <v>5</v>
      </c>
      <c r="C25" s="34"/>
      <c r="D25" s="34">
        <v>29</v>
      </c>
      <c r="E25" s="32">
        <v>12</v>
      </c>
      <c r="F25" s="156">
        <v>0.1252199074074074</v>
      </c>
      <c r="G25" s="35">
        <f t="shared" si="0"/>
        <v>21</v>
      </c>
      <c r="H25" s="157">
        <f t="shared" si="1"/>
        <v>3.0052777777777777</v>
      </c>
      <c r="I25" s="158">
        <f t="shared" si="2"/>
        <v>6.9877068120898418</v>
      </c>
    </row>
    <row r="26" spans="1:9" ht="14.95" x14ac:dyDescent="0.25">
      <c r="A26" s="35" t="s">
        <v>76</v>
      </c>
      <c r="B26" s="36" t="s">
        <v>5</v>
      </c>
      <c r="C26" s="34"/>
      <c r="D26" s="34">
        <v>28</v>
      </c>
      <c r="E26" s="32">
        <v>12</v>
      </c>
      <c r="F26" s="156">
        <v>0.15336805555555555</v>
      </c>
      <c r="G26" s="35">
        <f t="shared" si="0"/>
        <v>21</v>
      </c>
      <c r="H26" s="157">
        <f t="shared" si="1"/>
        <v>3.6808333333333332</v>
      </c>
      <c r="I26" s="158">
        <f t="shared" si="2"/>
        <v>5.7052297939778134</v>
      </c>
    </row>
    <row r="27" spans="1:9" ht="14.95" x14ac:dyDescent="0.25">
      <c r="A27" s="35" t="s">
        <v>51</v>
      </c>
      <c r="B27" s="36" t="s">
        <v>5</v>
      </c>
      <c r="C27" s="34"/>
      <c r="D27" s="34">
        <v>27</v>
      </c>
      <c r="E27" s="32">
        <v>11</v>
      </c>
      <c r="F27" s="156">
        <v>0.12465277777777778</v>
      </c>
      <c r="G27" s="35">
        <f t="shared" si="0"/>
        <v>19.25</v>
      </c>
      <c r="H27" s="157">
        <f t="shared" si="1"/>
        <v>2.9916666666666667</v>
      </c>
      <c r="I27" s="158">
        <f t="shared" si="2"/>
        <v>6.4345403899721445</v>
      </c>
    </row>
    <row r="28" spans="1:9" ht="14.95" x14ac:dyDescent="0.25">
      <c r="A28" s="35" t="s">
        <v>93</v>
      </c>
      <c r="B28" s="36" t="s">
        <v>5</v>
      </c>
      <c r="C28" s="34"/>
      <c r="D28" s="34">
        <v>26</v>
      </c>
      <c r="E28" s="32">
        <v>10</v>
      </c>
      <c r="F28" s="156">
        <v>0.14288194444444444</v>
      </c>
      <c r="G28" s="35">
        <f t="shared" si="0"/>
        <v>17.5</v>
      </c>
      <c r="H28" s="157">
        <f t="shared" si="1"/>
        <v>3.4291666666666663</v>
      </c>
      <c r="I28" s="158">
        <f t="shared" si="2"/>
        <v>5.1032806804374244</v>
      </c>
    </row>
    <row r="29" spans="1:9" ht="14.95" x14ac:dyDescent="0.25">
      <c r="A29" s="35" t="s">
        <v>55</v>
      </c>
      <c r="B29" s="36" t="s">
        <v>5</v>
      </c>
      <c r="C29" s="34"/>
      <c r="D29" s="32">
        <v>25</v>
      </c>
      <c r="E29" s="32">
        <v>4</v>
      </c>
      <c r="F29" s="156">
        <v>4.0462962962962964E-2</v>
      </c>
      <c r="G29" s="35">
        <f t="shared" si="0"/>
        <v>7</v>
      </c>
      <c r="H29" s="157">
        <f t="shared" si="1"/>
        <v>0.97111111111111115</v>
      </c>
      <c r="I29" s="158">
        <f t="shared" si="2"/>
        <v>7.2082379862700225</v>
      </c>
    </row>
    <row r="30" spans="1:9" ht="14.95" x14ac:dyDescent="0.25">
      <c r="A30" s="35" t="s">
        <v>82</v>
      </c>
      <c r="B30" s="36" t="s">
        <v>5</v>
      </c>
      <c r="C30" s="34"/>
      <c r="D30" s="34">
        <v>24</v>
      </c>
      <c r="E30" s="32">
        <v>1</v>
      </c>
      <c r="F30" s="156">
        <v>8.3912037037037045E-3</v>
      </c>
      <c r="G30" s="35">
        <f t="shared" si="0"/>
        <v>1.75</v>
      </c>
      <c r="H30" s="157">
        <f t="shared" si="1"/>
        <v>0.2013888888888889</v>
      </c>
      <c r="I30" s="158">
        <f t="shared" si="2"/>
        <v>8.6896551724137936</v>
      </c>
    </row>
    <row r="31" spans="1:9" ht="14.95" x14ac:dyDescent="0.25">
      <c r="A31" s="35" t="s">
        <v>120</v>
      </c>
      <c r="B31" s="36" t="s">
        <v>5</v>
      </c>
      <c r="C31" s="34"/>
      <c r="D31" s="34">
        <v>23</v>
      </c>
      <c r="E31" s="32">
        <v>1</v>
      </c>
      <c r="F31" s="156">
        <v>2.0636574074074075E-2</v>
      </c>
      <c r="G31" s="35">
        <f t="shared" si="0"/>
        <v>1.75</v>
      </c>
      <c r="H31" s="157">
        <f t="shared" si="1"/>
        <v>0.49527777777777782</v>
      </c>
      <c r="I31" s="158">
        <f t="shared" si="2"/>
        <v>3.5333707234997194</v>
      </c>
    </row>
    <row r="32" spans="1:9" ht="14.95" x14ac:dyDescent="0.25">
      <c r="A32" s="13" t="s">
        <v>53</v>
      </c>
      <c r="B32" s="144" t="s">
        <v>0</v>
      </c>
      <c r="C32" s="145"/>
      <c r="D32" s="163">
        <v>30</v>
      </c>
      <c r="E32" s="163">
        <v>15</v>
      </c>
      <c r="F32" s="164">
        <v>0.23627314814814815</v>
      </c>
      <c r="G32" s="13">
        <f t="shared" si="0"/>
        <v>26.25</v>
      </c>
      <c r="H32" s="165">
        <f t="shared" si="1"/>
        <v>5.6705555555555556</v>
      </c>
      <c r="I32" s="166">
        <f t="shared" si="2"/>
        <v>4.6291760556480845</v>
      </c>
    </row>
    <row r="33" spans="1:12" ht="14.95" x14ac:dyDescent="0.25">
      <c r="A33" s="35" t="s">
        <v>74</v>
      </c>
      <c r="B33" s="36" t="s">
        <v>0</v>
      </c>
      <c r="C33" s="34"/>
      <c r="D33" s="34">
        <v>29</v>
      </c>
      <c r="E33" s="32">
        <v>2</v>
      </c>
      <c r="F33" s="156">
        <v>3.019675925925926E-2</v>
      </c>
      <c r="G33" s="35">
        <f t="shared" si="0"/>
        <v>3.5</v>
      </c>
      <c r="H33" s="157">
        <f t="shared" si="1"/>
        <v>0.72472222222222227</v>
      </c>
      <c r="I33" s="158">
        <f t="shared" si="2"/>
        <v>4.8294365657339977</v>
      </c>
    </row>
    <row r="34" spans="1:12" x14ac:dyDescent="0.25">
      <c r="A34" s="13" t="s">
        <v>59</v>
      </c>
      <c r="B34" s="144" t="s">
        <v>6</v>
      </c>
      <c r="C34" s="145"/>
      <c r="D34" s="145">
        <v>30</v>
      </c>
      <c r="E34" s="163">
        <v>24</v>
      </c>
      <c r="F34" s="164">
        <v>0.42311342592592593</v>
      </c>
      <c r="G34" s="13">
        <f t="shared" si="0"/>
        <v>42</v>
      </c>
      <c r="H34" s="165">
        <f t="shared" si="1"/>
        <v>10.154722222222222</v>
      </c>
      <c r="I34" s="166">
        <f t="shared" si="2"/>
        <v>4.1360067839264705</v>
      </c>
    </row>
    <row r="35" spans="1:12" x14ac:dyDescent="0.25">
      <c r="A35" s="35" t="s">
        <v>61</v>
      </c>
      <c r="B35" s="36" t="s">
        <v>6</v>
      </c>
      <c r="C35" s="34"/>
      <c r="D35" s="34">
        <v>29</v>
      </c>
      <c r="E35" s="32">
        <v>10</v>
      </c>
      <c r="F35" s="156">
        <v>0.12016203703703704</v>
      </c>
      <c r="G35" s="35">
        <f t="shared" si="0"/>
        <v>17.5</v>
      </c>
      <c r="H35" s="157">
        <f t="shared" si="1"/>
        <v>2.8838888888888889</v>
      </c>
      <c r="I35" s="158">
        <f t="shared" si="2"/>
        <v>6.0681949528029282</v>
      </c>
    </row>
    <row r="36" spans="1:12" x14ac:dyDescent="0.25">
      <c r="A36" s="35" t="s">
        <v>105</v>
      </c>
      <c r="B36" s="36" t="s">
        <v>6</v>
      </c>
      <c r="C36" s="34"/>
      <c r="D36" s="32">
        <v>28</v>
      </c>
      <c r="E36" s="32">
        <v>10</v>
      </c>
      <c r="F36" s="156">
        <v>0.16539351851851852</v>
      </c>
      <c r="G36" s="35">
        <f t="shared" si="0"/>
        <v>17.5</v>
      </c>
      <c r="H36" s="157">
        <f t="shared" si="1"/>
        <v>3.9694444444444446</v>
      </c>
      <c r="I36" s="158">
        <f t="shared" si="2"/>
        <v>4.4086773967809654</v>
      </c>
    </row>
    <row r="37" spans="1:12" x14ac:dyDescent="0.25">
      <c r="A37" s="35" t="s">
        <v>102</v>
      </c>
      <c r="B37" s="36" t="s">
        <v>6</v>
      </c>
      <c r="C37" s="34"/>
      <c r="D37" s="34">
        <v>27</v>
      </c>
      <c r="E37" s="32">
        <v>8</v>
      </c>
      <c r="F37" s="156">
        <v>9.9780092592592587E-2</v>
      </c>
      <c r="G37" s="35">
        <f t="shared" si="0"/>
        <v>14</v>
      </c>
      <c r="H37" s="157">
        <f t="shared" si="1"/>
        <v>2.3947222222222222</v>
      </c>
      <c r="I37" s="158">
        <f t="shared" si="2"/>
        <v>5.8461895371766621</v>
      </c>
    </row>
    <row r="38" spans="1:12" x14ac:dyDescent="0.25">
      <c r="A38" s="35" t="s">
        <v>96</v>
      </c>
      <c r="B38" s="36" t="s">
        <v>6</v>
      </c>
      <c r="C38" s="34"/>
      <c r="D38" s="32">
        <v>26</v>
      </c>
      <c r="E38" s="32">
        <v>4</v>
      </c>
      <c r="F38" s="156">
        <v>4.6689814814814816E-2</v>
      </c>
      <c r="G38" s="35">
        <f t="shared" si="0"/>
        <v>7</v>
      </c>
      <c r="H38" s="157">
        <f t="shared" si="1"/>
        <v>1.1205555555555555</v>
      </c>
      <c r="I38" s="158">
        <f t="shared" si="2"/>
        <v>6.2469013386217158</v>
      </c>
    </row>
    <row r="39" spans="1:12" x14ac:dyDescent="0.25">
      <c r="A39" s="35" t="s">
        <v>118</v>
      </c>
      <c r="B39" s="36" t="s">
        <v>6</v>
      </c>
      <c r="C39" s="34"/>
      <c r="D39" s="34">
        <v>25</v>
      </c>
      <c r="E39" s="32">
        <v>4</v>
      </c>
      <c r="F39" s="156">
        <v>4.8425925925925928E-2</v>
      </c>
      <c r="G39" s="35">
        <f t="shared" si="0"/>
        <v>7</v>
      </c>
      <c r="H39" s="157">
        <f t="shared" si="1"/>
        <v>1.1622222222222223</v>
      </c>
      <c r="I39" s="158">
        <f t="shared" si="2"/>
        <v>6.0229445506692159</v>
      </c>
    </row>
    <row r="40" spans="1:12" x14ac:dyDescent="0.25">
      <c r="A40" s="13" t="s">
        <v>67</v>
      </c>
      <c r="B40" s="144" t="s">
        <v>7</v>
      </c>
      <c r="C40" s="145"/>
      <c r="D40" s="145">
        <v>30</v>
      </c>
      <c r="E40" s="163">
        <v>1</v>
      </c>
      <c r="F40" s="164">
        <v>3.2673611111111105E-2</v>
      </c>
      <c r="G40" s="13">
        <f t="shared" si="0"/>
        <v>1.75</v>
      </c>
      <c r="H40" s="165">
        <f t="shared" si="1"/>
        <v>0.78416666666666646</v>
      </c>
      <c r="I40" s="166">
        <f t="shared" si="2"/>
        <v>2.2316684378320941</v>
      </c>
    </row>
    <row r="41" spans="1:12" ht="14.95" thickBot="1" x14ac:dyDescent="0.3">
      <c r="A41" s="15" t="s">
        <v>78</v>
      </c>
      <c r="B41" s="167" t="s">
        <v>22</v>
      </c>
      <c r="C41" s="168"/>
      <c r="D41" s="169">
        <v>30</v>
      </c>
      <c r="E41" s="169">
        <v>1</v>
      </c>
      <c r="F41" s="170">
        <v>2.0543981481481479E-2</v>
      </c>
      <c r="G41" s="15">
        <f t="shared" si="0"/>
        <v>1.75</v>
      </c>
      <c r="H41" s="171">
        <f t="shared" si="1"/>
        <v>0.49305555555555547</v>
      </c>
      <c r="I41" s="172">
        <f t="shared" si="2"/>
        <v>3.5492957746478879</v>
      </c>
    </row>
    <row r="42" spans="1:12" x14ac:dyDescent="0.25">
      <c r="C42" s="2"/>
      <c r="D42" s="2"/>
      <c r="E42" s="1"/>
      <c r="F42" s="1"/>
      <c r="G42" s="2"/>
      <c r="H42" s="2"/>
      <c r="I42" s="2"/>
      <c r="J42" s="2"/>
      <c r="K42" s="2"/>
      <c r="L42" s="2"/>
    </row>
    <row r="43" spans="1:12" x14ac:dyDescent="0.25">
      <c r="A43" s="51" t="s">
        <v>23</v>
      </c>
      <c r="C43" s="2"/>
      <c r="D43" s="2"/>
      <c r="E43" s="1"/>
      <c r="F43" s="1"/>
      <c r="G43" s="2"/>
      <c r="H43" s="2"/>
      <c r="I43" s="2"/>
      <c r="J43" s="2"/>
      <c r="K43" s="2"/>
      <c r="L43" s="2"/>
    </row>
    <row r="44" spans="1:12" x14ac:dyDescent="0.25">
      <c r="A44" t="s">
        <v>114</v>
      </c>
      <c r="C44" s="2"/>
      <c r="D44" s="2"/>
      <c r="E44" s="1"/>
      <c r="F44" s="1"/>
      <c r="G44" s="2"/>
      <c r="H44" s="2"/>
      <c r="I44" s="2"/>
      <c r="J44" s="2"/>
      <c r="K44" s="2"/>
      <c r="L44" s="2"/>
    </row>
  </sheetData>
  <autoFilter ref="A2:F14" xr:uid="{00000000-0009-0000-0000-000005000000}">
    <sortState xmlns:xlrd2="http://schemas.microsoft.com/office/spreadsheetml/2017/richdata2" ref="A3:F35">
      <sortCondition ref="B2:B35"/>
    </sortState>
  </autoFilter>
  <sortState xmlns:xlrd2="http://schemas.microsoft.com/office/spreadsheetml/2017/richdata2" ref="A3:I41">
    <sortCondition ref="B3:B41"/>
    <sortCondition descending="1" ref="E3:E41"/>
    <sortCondition ref="F3:F41"/>
  </sortState>
  <mergeCells count="3">
    <mergeCell ref="A1:C1"/>
    <mergeCell ref="D1:F1"/>
    <mergeCell ref="G1:I1"/>
  </mergeCell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M5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bestFit="1" customWidth="1"/>
    <col min="7" max="7" width="9.875" customWidth="1"/>
    <col min="8" max="8" width="8.875" customWidth="1"/>
    <col min="9" max="9" width="9.875" style="2" customWidth="1"/>
    <col min="10" max="10" width="8.875" style="2" customWidth="1"/>
  </cols>
  <sheetData>
    <row r="1" spans="1:13" ht="49.6" customHeight="1" thickBot="1" x14ac:dyDescent="0.3">
      <c r="A1" s="199" t="s">
        <v>136</v>
      </c>
      <c r="B1" s="200"/>
      <c r="C1" s="200"/>
      <c r="D1" s="200"/>
      <c r="E1" s="200"/>
      <c r="F1" s="200"/>
      <c r="G1" s="196" t="s">
        <v>37</v>
      </c>
      <c r="H1" s="197"/>
      <c r="I1" s="196" t="s">
        <v>38</v>
      </c>
      <c r="J1" s="198"/>
    </row>
    <row r="2" spans="1:13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2</v>
      </c>
      <c r="E2" s="44" t="s">
        <v>14</v>
      </c>
      <c r="F2" s="44" t="s">
        <v>167</v>
      </c>
      <c r="G2" s="44" t="s">
        <v>12</v>
      </c>
      <c r="H2" s="44" t="s">
        <v>13</v>
      </c>
      <c r="I2" s="44" t="s">
        <v>12</v>
      </c>
      <c r="J2" s="45" t="s">
        <v>13</v>
      </c>
    </row>
    <row r="3" spans="1:13" ht="14.95" customHeight="1" x14ac:dyDescent="0.25">
      <c r="A3" s="27"/>
      <c r="B3" s="28"/>
      <c r="C3" s="31"/>
      <c r="D3" s="29">
        <f t="shared" ref="D3:D34" si="0">SUM(G3,I3)</f>
        <v>0</v>
      </c>
      <c r="E3" s="33">
        <f t="shared" ref="E3:E34" si="1">SUM(H3,J3)</f>
        <v>0</v>
      </c>
      <c r="F3" s="29">
        <f t="shared" ref="F3:F34" si="2" xml:space="preserve"> COUNT(G3, I3)</f>
        <v>0</v>
      </c>
      <c r="G3" s="29"/>
      <c r="H3" s="30"/>
      <c r="I3" s="31"/>
      <c r="J3" s="41"/>
      <c r="L3" s="47"/>
      <c r="M3" t="s">
        <v>155</v>
      </c>
    </row>
    <row r="4" spans="1:13" ht="14.95" customHeight="1" x14ac:dyDescent="0.25">
      <c r="A4" s="35"/>
      <c r="B4" s="36"/>
      <c r="C4" s="34"/>
      <c r="D4" s="32">
        <f t="shared" si="0"/>
        <v>0</v>
      </c>
      <c r="E4" s="33">
        <f t="shared" si="1"/>
        <v>0</v>
      </c>
      <c r="F4" s="32">
        <f t="shared" si="2"/>
        <v>0</v>
      </c>
      <c r="G4" s="32"/>
      <c r="H4" s="33"/>
      <c r="I4" s="34"/>
      <c r="J4" s="40"/>
    </row>
    <row r="5" spans="1:13" ht="14.95" customHeight="1" x14ac:dyDescent="0.25">
      <c r="A5" s="35"/>
      <c r="B5" s="36"/>
      <c r="C5" s="34"/>
      <c r="D5" s="32">
        <f t="shared" si="0"/>
        <v>0</v>
      </c>
      <c r="E5" s="33">
        <f t="shared" si="1"/>
        <v>0</v>
      </c>
      <c r="F5" s="32">
        <f t="shared" si="2"/>
        <v>0</v>
      </c>
      <c r="G5" s="32"/>
      <c r="H5" s="33"/>
      <c r="I5" s="34"/>
      <c r="J5" s="40"/>
    </row>
    <row r="6" spans="1:13" ht="14.95" customHeight="1" x14ac:dyDescent="0.25">
      <c r="A6" s="35"/>
      <c r="B6" s="36"/>
      <c r="C6" s="34"/>
      <c r="D6" s="32">
        <f t="shared" si="0"/>
        <v>0</v>
      </c>
      <c r="E6" s="33">
        <f t="shared" si="1"/>
        <v>0</v>
      </c>
      <c r="F6" s="32">
        <f t="shared" si="2"/>
        <v>0</v>
      </c>
      <c r="G6" s="32"/>
      <c r="H6" s="33"/>
      <c r="I6" s="34"/>
      <c r="J6" s="40"/>
      <c r="L6" s="66"/>
    </row>
    <row r="7" spans="1:13" ht="14.95" customHeight="1" x14ac:dyDescent="0.25">
      <c r="A7" s="35"/>
      <c r="B7" s="36"/>
      <c r="C7" s="34"/>
      <c r="D7" s="32">
        <f t="shared" si="0"/>
        <v>0</v>
      </c>
      <c r="E7" s="33">
        <f t="shared" si="1"/>
        <v>0</v>
      </c>
      <c r="F7" s="32">
        <f t="shared" si="2"/>
        <v>0</v>
      </c>
      <c r="G7" s="32"/>
      <c r="H7" s="33"/>
      <c r="I7" s="34"/>
      <c r="J7" s="40"/>
    </row>
    <row r="8" spans="1:13" ht="14.95" x14ac:dyDescent="0.25">
      <c r="A8" s="35"/>
      <c r="B8" s="36"/>
      <c r="C8" s="34"/>
      <c r="D8" s="32">
        <f t="shared" si="0"/>
        <v>0</v>
      </c>
      <c r="E8" s="33">
        <f t="shared" si="1"/>
        <v>0</v>
      </c>
      <c r="F8" s="32">
        <f t="shared" si="2"/>
        <v>0</v>
      </c>
      <c r="G8" s="32"/>
      <c r="H8" s="33"/>
      <c r="I8" s="34"/>
      <c r="J8" s="40"/>
    </row>
    <row r="9" spans="1:13" ht="14.95" customHeight="1" x14ac:dyDescent="0.25">
      <c r="A9" s="35"/>
      <c r="B9" s="36"/>
      <c r="C9" s="34"/>
      <c r="D9" s="32">
        <f t="shared" si="0"/>
        <v>0</v>
      </c>
      <c r="E9" s="33">
        <f t="shared" si="1"/>
        <v>0</v>
      </c>
      <c r="F9" s="32">
        <f t="shared" si="2"/>
        <v>0</v>
      </c>
      <c r="G9" s="32"/>
      <c r="H9" s="33"/>
      <c r="I9" s="34"/>
      <c r="J9" s="40"/>
    </row>
    <row r="10" spans="1:13" ht="14.95" customHeight="1" x14ac:dyDescent="0.25">
      <c r="A10" s="35"/>
      <c r="B10" s="36"/>
      <c r="C10" s="34"/>
      <c r="D10" s="32">
        <f t="shared" si="0"/>
        <v>0</v>
      </c>
      <c r="E10" s="33">
        <f t="shared" si="1"/>
        <v>0</v>
      </c>
      <c r="F10" s="32">
        <f t="shared" si="2"/>
        <v>0</v>
      </c>
      <c r="G10" s="32"/>
      <c r="H10" s="33"/>
      <c r="I10" s="34"/>
      <c r="J10" s="40"/>
    </row>
    <row r="11" spans="1:13" ht="14.95" customHeight="1" x14ac:dyDescent="0.25">
      <c r="A11" s="35"/>
      <c r="B11" s="36"/>
      <c r="C11" s="34"/>
      <c r="D11" s="32">
        <f t="shared" si="0"/>
        <v>0</v>
      </c>
      <c r="E11" s="33">
        <f t="shared" si="1"/>
        <v>0</v>
      </c>
      <c r="F11" s="32">
        <f t="shared" si="2"/>
        <v>0</v>
      </c>
      <c r="G11" s="32"/>
      <c r="H11" s="33"/>
      <c r="I11" s="34"/>
      <c r="J11" s="40"/>
    </row>
    <row r="12" spans="1:13" ht="14.95" customHeight="1" x14ac:dyDescent="0.25">
      <c r="A12" s="35"/>
      <c r="B12" s="36"/>
      <c r="C12" s="34"/>
      <c r="D12" s="32">
        <f t="shared" si="0"/>
        <v>0</v>
      </c>
      <c r="E12" s="33">
        <f t="shared" si="1"/>
        <v>0</v>
      </c>
      <c r="F12" s="32">
        <f t="shared" si="2"/>
        <v>0</v>
      </c>
      <c r="G12" s="32"/>
      <c r="H12" s="33"/>
      <c r="I12" s="34"/>
      <c r="J12" s="40"/>
    </row>
    <row r="13" spans="1:13" ht="14.95" customHeight="1" x14ac:dyDescent="0.25">
      <c r="A13" s="35"/>
      <c r="B13" s="36"/>
      <c r="C13" s="34"/>
      <c r="D13" s="32">
        <f t="shared" si="0"/>
        <v>0</v>
      </c>
      <c r="E13" s="33">
        <f t="shared" si="1"/>
        <v>0</v>
      </c>
      <c r="F13" s="32">
        <f t="shared" si="2"/>
        <v>0</v>
      </c>
      <c r="G13" s="32"/>
      <c r="H13" s="33"/>
      <c r="I13" s="34"/>
      <c r="J13" s="40"/>
    </row>
    <row r="14" spans="1:13" ht="14.95" customHeight="1" x14ac:dyDescent="0.25">
      <c r="A14" s="35"/>
      <c r="B14" s="36"/>
      <c r="C14" s="34"/>
      <c r="D14" s="32">
        <f t="shared" si="0"/>
        <v>0</v>
      </c>
      <c r="E14" s="33">
        <f t="shared" si="1"/>
        <v>0</v>
      </c>
      <c r="F14" s="32">
        <f t="shared" si="2"/>
        <v>0</v>
      </c>
      <c r="G14" s="32"/>
      <c r="H14" s="33"/>
      <c r="I14" s="34"/>
      <c r="J14" s="40"/>
    </row>
    <row r="15" spans="1:13" ht="14.95" customHeight="1" x14ac:dyDescent="0.25">
      <c r="A15" s="35"/>
      <c r="B15" s="36"/>
      <c r="C15" s="34"/>
      <c r="D15" s="32">
        <f t="shared" si="0"/>
        <v>0</v>
      </c>
      <c r="E15" s="33">
        <f t="shared" si="1"/>
        <v>0</v>
      </c>
      <c r="F15" s="32">
        <f t="shared" si="2"/>
        <v>0</v>
      </c>
      <c r="G15" s="32"/>
      <c r="H15" s="33"/>
      <c r="I15" s="34"/>
      <c r="J15" s="40"/>
    </row>
    <row r="16" spans="1:13" ht="14.95" customHeight="1" x14ac:dyDescent="0.25">
      <c r="A16" s="35"/>
      <c r="B16" s="36"/>
      <c r="C16" s="34"/>
      <c r="D16" s="32">
        <f t="shared" si="0"/>
        <v>0</v>
      </c>
      <c r="E16" s="33">
        <f t="shared" si="1"/>
        <v>0</v>
      </c>
      <c r="F16" s="32">
        <f t="shared" si="2"/>
        <v>0</v>
      </c>
      <c r="G16" s="32"/>
      <c r="H16" s="33"/>
      <c r="I16" s="34"/>
      <c r="J16" s="40"/>
    </row>
    <row r="17" spans="1:10" ht="14.95" customHeight="1" x14ac:dyDescent="0.25">
      <c r="A17" s="35"/>
      <c r="B17" s="36"/>
      <c r="C17" s="34"/>
      <c r="D17" s="32">
        <f t="shared" si="0"/>
        <v>0</v>
      </c>
      <c r="E17" s="33">
        <f t="shared" si="1"/>
        <v>0</v>
      </c>
      <c r="F17" s="32">
        <f t="shared" si="2"/>
        <v>0</v>
      </c>
      <c r="G17" s="32"/>
      <c r="H17" s="33"/>
      <c r="I17" s="34"/>
      <c r="J17" s="40"/>
    </row>
    <row r="18" spans="1:10" ht="14.95" customHeight="1" x14ac:dyDescent="0.25">
      <c r="A18" s="35"/>
      <c r="B18" s="36"/>
      <c r="C18" s="34"/>
      <c r="D18" s="32">
        <f t="shared" si="0"/>
        <v>0</v>
      </c>
      <c r="E18" s="33">
        <f t="shared" si="1"/>
        <v>0</v>
      </c>
      <c r="F18" s="32">
        <f t="shared" si="2"/>
        <v>0</v>
      </c>
      <c r="G18" s="32"/>
      <c r="H18" s="33"/>
      <c r="I18" s="34"/>
      <c r="J18" s="40"/>
    </row>
    <row r="19" spans="1:10" ht="14.95" customHeight="1" x14ac:dyDescent="0.25">
      <c r="A19" s="35"/>
      <c r="B19" s="36"/>
      <c r="C19" s="34"/>
      <c r="D19" s="32">
        <f t="shared" si="0"/>
        <v>0</v>
      </c>
      <c r="E19" s="33">
        <f t="shared" si="1"/>
        <v>0</v>
      </c>
      <c r="F19" s="32">
        <f t="shared" si="2"/>
        <v>0</v>
      </c>
      <c r="G19" s="32"/>
      <c r="H19" s="33"/>
      <c r="I19" s="34"/>
      <c r="J19" s="40"/>
    </row>
    <row r="20" spans="1:10" ht="14.95" customHeight="1" x14ac:dyDescent="0.25">
      <c r="A20" s="35"/>
      <c r="B20" s="36"/>
      <c r="C20" s="34"/>
      <c r="D20" s="32">
        <f t="shared" si="0"/>
        <v>0</v>
      </c>
      <c r="E20" s="33">
        <f t="shared" si="1"/>
        <v>0</v>
      </c>
      <c r="F20" s="32">
        <f t="shared" si="2"/>
        <v>0</v>
      </c>
      <c r="G20" s="32"/>
      <c r="H20" s="33"/>
      <c r="I20" s="34"/>
      <c r="J20" s="40"/>
    </row>
    <row r="21" spans="1:10" ht="14.95" customHeight="1" x14ac:dyDescent="0.25">
      <c r="A21" s="35"/>
      <c r="B21" s="36"/>
      <c r="C21" s="34"/>
      <c r="D21" s="32">
        <f t="shared" si="0"/>
        <v>0</v>
      </c>
      <c r="E21" s="33">
        <f t="shared" si="1"/>
        <v>0</v>
      </c>
      <c r="F21" s="32">
        <f t="shared" si="2"/>
        <v>0</v>
      </c>
      <c r="G21" s="32"/>
      <c r="H21" s="33"/>
      <c r="I21" s="34"/>
      <c r="J21" s="40"/>
    </row>
    <row r="22" spans="1:10" ht="14.95" customHeight="1" x14ac:dyDescent="0.25">
      <c r="A22" s="35"/>
      <c r="B22" s="36"/>
      <c r="C22" s="34"/>
      <c r="D22" s="32">
        <f t="shared" si="0"/>
        <v>0</v>
      </c>
      <c r="E22" s="33">
        <f t="shared" si="1"/>
        <v>0</v>
      </c>
      <c r="F22" s="32">
        <f t="shared" si="2"/>
        <v>0</v>
      </c>
      <c r="G22" s="32"/>
      <c r="H22" s="33"/>
      <c r="I22" s="34"/>
      <c r="J22" s="40"/>
    </row>
    <row r="23" spans="1:10" ht="14.95" customHeight="1" x14ac:dyDescent="0.25">
      <c r="A23" s="35"/>
      <c r="B23" s="36"/>
      <c r="C23" s="34"/>
      <c r="D23" s="32">
        <f t="shared" si="0"/>
        <v>0</v>
      </c>
      <c r="E23" s="33">
        <f t="shared" si="1"/>
        <v>0</v>
      </c>
      <c r="F23" s="32">
        <f t="shared" si="2"/>
        <v>0</v>
      </c>
      <c r="G23" s="32"/>
      <c r="H23" s="33"/>
      <c r="I23" s="34"/>
      <c r="J23" s="40"/>
    </row>
    <row r="24" spans="1:10" ht="14.95" customHeight="1" x14ac:dyDescent="0.25">
      <c r="A24" s="35"/>
      <c r="B24" s="36"/>
      <c r="C24" s="34"/>
      <c r="D24" s="32">
        <f t="shared" si="0"/>
        <v>0</v>
      </c>
      <c r="E24" s="33">
        <f t="shared" si="1"/>
        <v>0</v>
      </c>
      <c r="F24" s="32">
        <f t="shared" si="2"/>
        <v>0</v>
      </c>
      <c r="G24" s="32"/>
      <c r="H24" s="33"/>
      <c r="I24" s="34"/>
      <c r="J24" s="40"/>
    </row>
    <row r="25" spans="1:10" ht="14.95" customHeight="1" x14ac:dyDescent="0.25">
      <c r="A25" s="35"/>
      <c r="B25" s="36"/>
      <c r="C25" s="34"/>
      <c r="D25" s="32">
        <f t="shared" si="0"/>
        <v>0</v>
      </c>
      <c r="E25" s="33">
        <f t="shared" si="1"/>
        <v>0</v>
      </c>
      <c r="F25" s="32">
        <f t="shared" si="2"/>
        <v>0</v>
      </c>
      <c r="G25" s="32"/>
      <c r="H25" s="33"/>
      <c r="I25" s="34"/>
      <c r="J25" s="40"/>
    </row>
    <row r="26" spans="1:10" ht="14.95" customHeight="1" x14ac:dyDescent="0.25">
      <c r="A26" s="35"/>
      <c r="B26" s="36"/>
      <c r="C26" s="34"/>
      <c r="D26" s="32">
        <f t="shared" si="0"/>
        <v>0</v>
      </c>
      <c r="E26" s="33">
        <f t="shared" si="1"/>
        <v>0</v>
      </c>
      <c r="F26" s="32">
        <f t="shared" si="2"/>
        <v>0</v>
      </c>
      <c r="G26" s="32"/>
      <c r="H26" s="33"/>
      <c r="I26" s="34"/>
      <c r="J26" s="40"/>
    </row>
    <row r="27" spans="1:10" ht="14.95" customHeight="1" x14ac:dyDescent="0.25">
      <c r="A27" s="35"/>
      <c r="B27" s="36"/>
      <c r="C27" s="34"/>
      <c r="D27" s="32">
        <f t="shared" si="0"/>
        <v>0</v>
      </c>
      <c r="E27" s="33">
        <f t="shared" si="1"/>
        <v>0</v>
      </c>
      <c r="F27" s="32">
        <f t="shared" si="2"/>
        <v>0</v>
      </c>
      <c r="G27" s="32"/>
      <c r="H27" s="33"/>
      <c r="I27" s="34"/>
      <c r="J27" s="40"/>
    </row>
    <row r="28" spans="1:10" ht="14.95" customHeight="1" x14ac:dyDescent="0.25">
      <c r="A28" s="35"/>
      <c r="B28" s="36"/>
      <c r="C28" s="34"/>
      <c r="D28" s="32">
        <f t="shared" si="0"/>
        <v>0</v>
      </c>
      <c r="E28" s="33">
        <f t="shared" si="1"/>
        <v>0</v>
      </c>
      <c r="F28" s="32">
        <f t="shared" si="2"/>
        <v>0</v>
      </c>
      <c r="G28" s="32"/>
      <c r="H28" s="33"/>
      <c r="I28" s="34"/>
      <c r="J28" s="40"/>
    </row>
    <row r="29" spans="1:10" ht="14.95" x14ac:dyDescent="0.25">
      <c r="A29" s="35"/>
      <c r="B29" s="36"/>
      <c r="C29" s="34"/>
      <c r="D29" s="32">
        <f t="shared" si="0"/>
        <v>0</v>
      </c>
      <c r="E29" s="33">
        <f t="shared" si="1"/>
        <v>0</v>
      </c>
      <c r="F29" s="32">
        <f t="shared" si="2"/>
        <v>0</v>
      </c>
      <c r="G29" s="32"/>
      <c r="H29" s="37"/>
      <c r="I29" s="34"/>
      <c r="J29" s="40"/>
    </row>
    <row r="30" spans="1:10" ht="14.95" x14ac:dyDescent="0.25">
      <c r="A30" s="35"/>
      <c r="B30" s="36"/>
      <c r="C30" s="34"/>
      <c r="D30" s="32">
        <f t="shared" si="0"/>
        <v>0</v>
      </c>
      <c r="E30" s="33">
        <f t="shared" si="1"/>
        <v>0</v>
      </c>
      <c r="F30" s="32">
        <f t="shared" si="2"/>
        <v>0</v>
      </c>
      <c r="G30" s="32"/>
      <c r="H30" s="37"/>
      <c r="I30" s="34"/>
      <c r="J30" s="40"/>
    </row>
    <row r="31" spans="1:10" ht="14.95" x14ac:dyDescent="0.25">
      <c r="A31" s="35"/>
      <c r="B31" s="36"/>
      <c r="C31" s="34"/>
      <c r="D31" s="32">
        <f t="shared" si="0"/>
        <v>0</v>
      </c>
      <c r="E31" s="33">
        <f t="shared" si="1"/>
        <v>0</v>
      </c>
      <c r="F31" s="32">
        <f t="shared" si="2"/>
        <v>0</v>
      </c>
      <c r="G31" s="32"/>
      <c r="H31" s="37"/>
      <c r="I31" s="34"/>
      <c r="J31" s="40"/>
    </row>
    <row r="32" spans="1:10" ht="14.95" x14ac:dyDescent="0.25">
      <c r="A32" s="35"/>
      <c r="B32" s="36"/>
      <c r="C32" s="34"/>
      <c r="D32" s="32">
        <f t="shared" si="0"/>
        <v>0</v>
      </c>
      <c r="E32" s="33">
        <f t="shared" si="1"/>
        <v>0</v>
      </c>
      <c r="F32" s="32">
        <f t="shared" si="2"/>
        <v>0</v>
      </c>
      <c r="G32" s="32"/>
      <c r="H32" s="37"/>
      <c r="I32" s="34"/>
      <c r="J32" s="40"/>
    </row>
    <row r="33" spans="1:10" ht="14.95" x14ac:dyDescent="0.25">
      <c r="A33" s="35"/>
      <c r="B33" s="36"/>
      <c r="C33" s="34"/>
      <c r="D33" s="32">
        <f t="shared" si="0"/>
        <v>0</v>
      </c>
      <c r="E33" s="33">
        <f t="shared" si="1"/>
        <v>0</v>
      </c>
      <c r="F33" s="32">
        <f t="shared" si="2"/>
        <v>0</v>
      </c>
      <c r="G33" s="32"/>
      <c r="H33" s="37"/>
      <c r="I33" s="34"/>
      <c r="J33" s="40"/>
    </row>
    <row r="34" spans="1:10" x14ac:dyDescent="0.25">
      <c r="A34" s="35"/>
      <c r="B34" s="36"/>
      <c r="C34" s="34"/>
      <c r="D34" s="32">
        <f t="shared" si="0"/>
        <v>0</v>
      </c>
      <c r="E34" s="33">
        <f t="shared" si="1"/>
        <v>0</v>
      </c>
      <c r="F34" s="32">
        <f t="shared" si="2"/>
        <v>0</v>
      </c>
      <c r="G34" s="32"/>
      <c r="H34" s="37"/>
      <c r="I34" s="34"/>
      <c r="J34" s="40"/>
    </row>
    <row r="35" spans="1:10" x14ac:dyDescent="0.25">
      <c r="A35" s="35"/>
      <c r="B35" s="36"/>
      <c r="C35" s="34"/>
      <c r="D35" s="32">
        <f t="shared" ref="D35:D51" si="3">SUM(G35,I35)</f>
        <v>0</v>
      </c>
      <c r="E35" s="33">
        <f t="shared" ref="E35:E51" si="4">SUM(H35,J35)</f>
        <v>0</v>
      </c>
      <c r="F35" s="32">
        <f t="shared" ref="F35:F51" si="5" xml:space="preserve"> COUNT(G35, I35)</f>
        <v>0</v>
      </c>
      <c r="G35" s="32"/>
      <c r="H35" s="37"/>
      <c r="I35" s="34"/>
      <c r="J35" s="40"/>
    </row>
    <row r="36" spans="1:10" x14ac:dyDescent="0.25">
      <c r="A36" s="35"/>
      <c r="B36" s="36"/>
      <c r="C36" s="34"/>
      <c r="D36" s="32">
        <f t="shared" si="3"/>
        <v>0</v>
      </c>
      <c r="E36" s="33">
        <f t="shared" si="4"/>
        <v>0</v>
      </c>
      <c r="F36" s="32">
        <f t="shared" si="5"/>
        <v>0</v>
      </c>
      <c r="G36" s="32"/>
      <c r="H36" s="37"/>
      <c r="I36" s="34"/>
      <c r="J36" s="40"/>
    </row>
    <row r="37" spans="1:10" x14ac:dyDescent="0.25">
      <c r="A37" s="35"/>
      <c r="B37" s="36"/>
      <c r="C37" s="34"/>
      <c r="D37" s="32">
        <f t="shared" si="3"/>
        <v>0</v>
      </c>
      <c r="E37" s="33">
        <f t="shared" si="4"/>
        <v>0</v>
      </c>
      <c r="F37" s="32">
        <f t="shared" si="5"/>
        <v>0</v>
      </c>
      <c r="G37" s="32"/>
      <c r="H37" s="37"/>
      <c r="I37" s="34"/>
      <c r="J37" s="40"/>
    </row>
    <row r="38" spans="1:10" x14ac:dyDescent="0.25">
      <c r="A38" s="35"/>
      <c r="B38" s="36"/>
      <c r="C38" s="34"/>
      <c r="D38" s="32">
        <f t="shared" si="3"/>
        <v>0</v>
      </c>
      <c r="E38" s="33">
        <f t="shared" si="4"/>
        <v>0</v>
      </c>
      <c r="F38" s="32">
        <f t="shared" si="5"/>
        <v>0</v>
      </c>
      <c r="G38" s="32"/>
      <c r="H38" s="37"/>
      <c r="I38" s="34"/>
      <c r="J38" s="40"/>
    </row>
    <row r="39" spans="1:10" x14ac:dyDescent="0.25">
      <c r="A39" s="35"/>
      <c r="B39" s="36"/>
      <c r="C39" s="34"/>
      <c r="D39" s="32">
        <f t="shared" si="3"/>
        <v>0</v>
      </c>
      <c r="E39" s="33">
        <f t="shared" si="4"/>
        <v>0</v>
      </c>
      <c r="F39" s="32">
        <f t="shared" si="5"/>
        <v>0</v>
      </c>
      <c r="G39" s="32"/>
      <c r="H39" s="37"/>
      <c r="I39" s="34"/>
      <c r="J39" s="40"/>
    </row>
    <row r="40" spans="1:10" x14ac:dyDescent="0.25">
      <c r="A40" s="35"/>
      <c r="B40" s="36"/>
      <c r="C40" s="34"/>
      <c r="D40" s="32">
        <f t="shared" si="3"/>
        <v>0</v>
      </c>
      <c r="E40" s="33">
        <f t="shared" si="4"/>
        <v>0</v>
      </c>
      <c r="F40" s="32">
        <f t="shared" si="5"/>
        <v>0</v>
      </c>
      <c r="G40" s="32"/>
      <c r="H40" s="37"/>
      <c r="I40" s="34"/>
      <c r="J40" s="40"/>
    </row>
    <row r="41" spans="1:10" x14ac:dyDescent="0.25">
      <c r="A41" s="35"/>
      <c r="B41" s="36"/>
      <c r="C41" s="34"/>
      <c r="D41" s="32">
        <f t="shared" si="3"/>
        <v>0</v>
      </c>
      <c r="E41" s="33">
        <f t="shared" si="4"/>
        <v>0</v>
      </c>
      <c r="F41" s="32">
        <f t="shared" si="5"/>
        <v>0</v>
      </c>
      <c r="G41" s="32"/>
      <c r="H41" s="37"/>
      <c r="I41" s="34"/>
      <c r="J41" s="40"/>
    </row>
    <row r="42" spans="1:10" x14ac:dyDescent="0.25">
      <c r="A42" s="35"/>
      <c r="B42" s="36"/>
      <c r="C42" s="34"/>
      <c r="D42" s="32">
        <f t="shared" si="3"/>
        <v>0</v>
      </c>
      <c r="E42" s="33">
        <f t="shared" si="4"/>
        <v>0</v>
      </c>
      <c r="F42" s="32">
        <f t="shared" si="5"/>
        <v>0</v>
      </c>
      <c r="G42" s="32"/>
      <c r="H42" s="37"/>
      <c r="I42" s="34"/>
      <c r="J42" s="40"/>
    </row>
    <row r="43" spans="1:10" x14ac:dyDescent="0.25">
      <c r="A43" s="35"/>
      <c r="B43" s="36"/>
      <c r="C43" s="34"/>
      <c r="D43" s="32">
        <f t="shared" si="3"/>
        <v>0</v>
      </c>
      <c r="E43" s="33">
        <f t="shared" si="4"/>
        <v>0</v>
      </c>
      <c r="F43" s="32">
        <f t="shared" si="5"/>
        <v>0</v>
      </c>
      <c r="G43" s="32"/>
      <c r="H43" s="37"/>
      <c r="I43" s="34"/>
      <c r="J43" s="40"/>
    </row>
    <row r="44" spans="1:10" x14ac:dyDescent="0.25">
      <c r="A44" s="35"/>
      <c r="B44" s="36"/>
      <c r="C44" s="34"/>
      <c r="D44" s="32">
        <f t="shared" si="3"/>
        <v>0</v>
      </c>
      <c r="E44" s="33">
        <f t="shared" si="4"/>
        <v>0</v>
      </c>
      <c r="F44" s="32">
        <f t="shared" si="5"/>
        <v>0</v>
      </c>
      <c r="G44" s="32"/>
      <c r="H44" s="37"/>
      <c r="I44" s="34"/>
      <c r="J44" s="40"/>
    </row>
    <row r="45" spans="1:10" x14ac:dyDescent="0.25">
      <c r="A45" s="35"/>
      <c r="B45" s="36"/>
      <c r="C45" s="34"/>
      <c r="D45" s="32">
        <f t="shared" si="3"/>
        <v>0</v>
      </c>
      <c r="E45" s="33">
        <f t="shared" si="4"/>
        <v>0</v>
      </c>
      <c r="F45" s="32">
        <f t="shared" si="5"/>
        <v>0</v>
      </c>
      <c r="G45" s="32"/>
      <c r="H45" s="37"/>
      <c r="I45" s="34"/>
      <c r="J45" s="40"/>
    </row>
    <row r="46" spans="1:10" x14ac:dyDescent="0.25">
      <c r="A46" s="35"/>
      <c r="B46" s="36"/>
      <c r="C46" s="34"/>
      <c r="D46" s="32">
        <f t="shared" si="3"/>
        <v>0</v>
      </c>
      <c r="E46" s="33">
        <f t="shared" si="4"/>
        <v>0</v>
      </c>
      <c r="F46" s="32">
        <f t="shared" si="5"/>
        <v>0</v>
      </c>
      <c r="G46" s="32"/>
      <c r="H46" s="37"/>
      <c r="I46" s="34"/>
      <c r="J46" s="40"/>
    </row>
    <row r="47" spans="1:10" x14ac:dyDescent="0.25">
      <c r="A47" s="35"/>
      <c r="B47" s="36"/>
      <c r="C47" s="34"/>
      <c r="D47" s="32">
        <f t="shared" si="3"/>
        <v>0</v>
      </c>
      <c r="E47" s="33">
        <f t="shared" si="4"/>
        <v>0</v>
      </c>
      <c r="F47" s="32">
        <f t="shared" si="5"/>
        <v>0</v>
      </c>
      <c r="G47" s="32"/>
      <c r="H47" s="37"/>
      <c r="I47" s="34"/>
      <c r="J47" s="40"/>
    </row>
    <row r="48" spans="1:10" x14ac:dyDescent="0.25">
      <c r="A48" s="35"/>
      <c r="B48" s="36"/>
      <c r="C48" s="34"/>
      <c r="D48" s="32">
        <f t="shared" si="3"/>
        <v>0</v>
      </c>
      <c r="E48" s="33">
        <f t="shared" si="4"/>
        <v>0</v>
      </c>
      <c r="F48" s="32">
        <f t="shared" si="5"/>
        <v>0</v>
      </c>
      <c r="G48" s="32"/>
      <c r="H48" s="37"/>
      <c r="I48" s="34"/>
      <c r="J48" s="40"/>
    </row>
    <row r="49" spans="1:10" x14ac:dyDescent="0.25">
      <c r="A49" s="35"/>
      <c r="B49" s="36"/>
      <c r="C49" s="34"/>
      <c r="D49" s="32">
        <f t="shared" si="3"/>
        <v>0</v>
      </c>
      <c r="E49" s="33">
        <f t="shared" si="4"/>
        <v>0</v>
      </c>
      <c r="F49" s="32">
        <f t="shared" si="5"/>
        <v>0</v>
      </c>
      <c r="G49" s="32"/>
      <c r="H49" s="37"/>
      <c r="I49" s="34"/>
      <c r="J49" s="40"/>
    </row>
    <row r="50" spans="1:10" x14ac:dyDescent="0.25">
      <c r="A50" s="35"/>
      <c r="B50" s="36"/>
      <c r="C50" s="34"/>
      <c r="D50" s="32">
        <f t="shared" si="3"/>
        <v>0</v>
      </c>
      <c r="E50" s="33">
        <f t="shared" si="4"/>
        <v>0</v>
      </c>
      <c r="F50" s="32">
        <f t="shared" si="5"/>
        <v>0</v>
      </c>
      <c r="G50" s="32"/>
      <c r="H50" s="37"/>
      <c r="I50" s="34"/>
      <c r="J50" s="40"/>
    </row>
    <row r="51" spans="1:10" x14ac:dyDescent="0.25">
      <c r="A51" s="35"/>
      <c r="B51" s="36"/>
      <c r="C51" s="34"/>
      <c r="D51" s="32">
        <f t="shared" si="3"/>
        <v>0</v>
      </c>
      <c r="E51" s="33">
        <f t="shared" si="4"/>
        <v>0</v>
      </c>
      <c r="F51" s="32">
        <f t="shared" si="5"/>
        <v>0</v>
      </c>
      <c r="G51" s="32"/>
      <c r="H51" s="37"/>
      <c r="I51" s="34"/>
      <c r="J51" s="40"/>
    </row>
    <row r="52" spans="1:10" ht="14.95" thickBot="1" x14ac:dyDescent="0.3">
      <c r="A52" s="22"/>
      <c r="B52" s="23"/>
      <c r="C52" s="26"/>
      <c r="D52" s="24">
        <f t="shared" ref="D52" si="6">SUM(G52,I52)</f>
        <v>0</v>
      </c>
      <c r="E52" s="25">
        <f t="shared" ref="E52" si="7">SUM(H52,J52)</f>
        <v>0</v>
      </c>
      <c r="F52" s="24">
        <f t="shared" ref="F52" si="8" xml:space="preserve"> COUNT(G52, I52)</f>
        <v>0</v>
      </c>
      <c r="G52" s="26"/>
      <c r="H52" s="53"/>
      <c r="I52" s="26"/>
      <c r="J52" s="52"/>
    </row>
    <row r="53" spans="1:10" x14ac:dyDescent="0.25">
      <c r="C53" s="2"/>
      <c r="D53" s="2"/>
      <c r="G53" s="2"/>
      <c r="H53" s="2"/>
    </row>
    <row r="54" spans="1:10" x14ac:dyDescent="0.25">
      <c r="A54" s="51" t="s">
        <v>23</v>
      </c>
      <c r="C54" s="2"/>
      <c r="D54" s="2"/>
      <c r="G54" s="2"/>
      <c r="H54" s="2"/>
    </row>
    <row r="55" spans="1:10" x14ac:dyDescent="0.25">
      <c r="A55" t="s">
        <v>114</v>
      </c>
      <c r="C55" s="2"/>
      <c r="D55" s="2"/>
      <c r="G55" s="2"/>
      <c r="H55" s="2"/>
    </row>
    <row r="56" spans="1:10" x14ac:dyDescent="0.25">
      <c r="C56" s="2"/>
      <c r="D56" s="2"/>
      <c r="G56" s="2"/>
      <c r="H56" s="2"/>
    </row>
  </sheetData>
  <autoFilter ref="A2:J28" xr:uid="{00000000-0009-0000-0000-000006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J102">
    <sortCondition ref="A3:A102"/>
  </sortState>
  <mergeCells count="3">
    <mergeCell ref="A1:F1"/>
    <mergeCell ref="G1:H1"/>
    <mergeCell ref="I1:J1"/>
  </mergeCells>
  <pageMargins left="0.7" right="0.7" top="0.75" bottom="0.75" header="0.3" footer="0.3"/>
  <pageSetup paperSize="9"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zoomScaleNormal="100" workbookViewId="0">
      <selection sqref="A1:F1"/>
    </sheetView>
  </sheetViews>
  <sheetFormatPr defaultRowHeight="14.3" x14ac:dyDescent="0.25"/>
  <cols>
    <col min="1" max="1" width="13.375" bestFit="1" customWidth="1"/>
    <col min="2" max="2" width="22" bestFit="1" customWidth="1"/>
    <col min="3" max="5" width="16.75" customWidth="1"/>
    <col min="6" max="6" width="16.75" style="2" customWidth="1"/>
  </cols>
  <sheetData>
    <row r="1" spans="1:9" ht="15.8" thickBot="1" x14ac:dyDescent="0.3">
      <c r="A1" s="207" t="s">
        <v>153</v>
      </c>
      <c r="B1" s="208"/>
      <c r="C1" s="208"/>
      <c r="D1" s="208"/>
      <c r="E1" s="208"/>
      <c r="F1" s="209"/>
    </row>
    <row r="2" spans="1:9" ht="14.95" customHeight="1" thickBot="1" x14ac:dyDescent="0.3">
      <c r="A2" s="10" t="s">
        <v>3</v>
      </c>
      <c r="B2" s="11" t="s">
        <v>18</v>
      </c>
      <c r="C2" s="11" t="s">
        <v>15</v>
      </c>
      <c r="D2" s="11" t="s">
        <v>17</v>
      </c>
      <c r="E2" s="12" t="s">
        <v>16</v>
      </c>
      <c r="F2" s="4" t="s">
        <v>19</v>
      </c>
    </row>
    <row r="3" spans="1:9" ht="14.95" customHeight="1" x14ac:dyDescent="0.25">
      <c r="A3" s="16" t="s">
        <v>21</v>
      </c>
      <c r="B3" s="27" t="s">
        <v>94</v>
      </c>
      <c r="C3" s="17" t="s">
        <v>94</v>
      </c>
      <c r="D3" s="27" t="s">
        <v>142</v>
      </c>
      <c r="E3" s="27"/>
      <c r="F3" s="6">
        <v>2</v>
      </c>
      <c r="H3" s="47"/>
      <c r="I3" t="s">
        <v>162</v>
      </c>
    </row>
    <row r="4" spans="1:9" ht="14.95" customHeight="1" x14ac:dyDescent="0.25">
      <c r="A4" s="18" t="s">
        <v>8</v>
      </c>
      <c r="B4" s="151" t="s">
        <v>112</v>
      </c>
      <c r="C4" s="155" t="s">
        <v>100</v>
      </c>
      <c r="D4" s="152" t="s">
        <v>112</v>
      </c>
      <c r="E4" s="152" t="s">
        <v>100</v>
      </c>
      <c r="F4" s="21">
        <v>2</v>
      </c>
    </row>
    <row r="5" spans="1:9" ht="14.95" customHeight="1" x14ac:dyDescent="0.25">
      <c r="A5" s="18" t="s">
        <v>9</v>
      </c>
      <c r="B5" s="35" t="s">
        <v>169</v>
      </c>
      <c r="C5" s="13" t="s">
        <v>88</v>
      </c>
      <c r="D5" s="35" t="s">
        <v>88</v>
      </c>
      <c r="E5" s="35" t="s">
        <v>124</v>
      </c>
      <c r="F5" s="7">
        <v>3</v>
      </c>
    </row>
    <row r="6" spans="1:9" ht="14.95" customHeight="1" x14ac:dyDescent="0.25">
      <c r="A6" s="18" t="s">
        <v>10</v>
      </c>
      <c r="B6" s="35" t="s">
        <v>77</v>
      </c>
      <c r="C6" s="13" t="s">
        <v>77</v>
      </c>
      <c r="D6" s="35" t="s">
        <v>125</v>
      </c>
      <c r="E6" s="35" t="s">
        <v>77</v>
      </c>
      <c r="F6" s="7">
        <v>2</v>
      </c>
    </row>
    <row r="7" spans="1:9" ht="14.95" customHeight="1" x14ac:dyDescent="0.25">
      <c r="A7" s="18" t="s">
        <v>11</v>
      </c>
      <c r="B7" s="35" t="s">
        <v>60</v>
      </c>
      <c r="C7" s="13" t="s">
        <v>60</v>
      </c>
      <c r="D7" s="35" t="s">
        <v>60</v>
      </c>
      <c r="E7" s="35"/>
      <c r="F7" s="7">
        <v>1</v>
      </c>
    </row>
    <row r="8" spans="1:9" ht="14.95" customHeight="1" x14ac:dyDescent="0.25">
      <c r="A8" s="18" t="s">
        <v>20</v>
      </c>
      <c r="B8" s="35" t="s">
        <v>72</v>
      </c>
      <c r="C8" s="13" t="s">
        <v>72</v>
      </c>
      <c r="D8" s="35" t="s">
        <v>72</v>
      </c>
      <c r="E8" s="35" t="s">
        <v>84</v>
      </c>
      <c r="F8" s="7">
        <v>2</v>
      </c>
    </row>
    <row r="9" spans="1:9" ht="14.95" customHeight="1" x14ac:dyDescent="0.25">
      <c r="A9" s="18" t="s">
        <v>5</v>
      </c>
      <c r="B9" s="35" t="s">
        <v>76</v>
      </c>
      <c r="C9" s="13" t="s">
        <v>68</v>
      </c>
      <c r="D9" s="35" t="s">
        <v>76</v>
      </c>
      <c r="E9" s="35" t="s">
        <v>79</v>
      </c>
      <c r="F9" s="7">
        <v>3</v>
      </c>
    </row>
    <row r="10" spans="1:9" ht="14.95" customHeight="1" x14ac:dyDescent="0.25">
      <c r="A10" s="18" t="s">
        <v>0</v>
      </c>
      <c r="B10" s="35" t="s">
        <v>103</v>
      </c>
      <c r="C10" s="13" t="s">
        <v>103</v>
      </c>
      <c r="D10" s="35" t="s">
        <v>119</v>
      </c>
      <c r="E10" s="35" t="s">
        <v>103</v>
      </c>
      <c r="F10" s="7">
        <v>2</v>
      </c>
    </row>
    <row r="11" spans="1:9" ht="14.95" customHeight="1" x14ac:dyDescent="0.25">
      <c r="A11" s="18" t="s">
        <v>6</v>
      </c>
      <c r="B11" s="35" t="s">
        <v>61</v>
      </c>
      <c r="C11" s="13" t="s">
        <v>118</v>
      </c>
      <c r="D11" s="35" t="s">
        <v>61</v>
      </c>
      <c r="E11" s="35" t="s">
        <v>61</v>
      </c>
      <c r="F11" s="7">
        <v>2</v>
      </c>
    </row>
    <row r="12" spans="1:9" ht="14.95" customHeight="1" x14ac:dyDescent="0.25">
      <c r="A12" s="19" t="s">
        <v>7</v>
      </c>
      <c r="B12" s="100" t="s">
        <v>67</v>
      </c>
      <c r="C12" s="14" t="s">
        <v>67</v>
      </c>
      <c r="D12" s="100" t="s">
        <v>67</v>
      </c>
      <c r="E12" s="100"/>
      <c r="F12" s="9">
        <v>1</v>
      </c>
    </row>
    <row r="13" spans="1:9" ht="14.95" customHeight="1" thickBot="1" x14ac:dyDescent="0.3">
      <c r="A13" s="20" t="s">
        <v>22</v>
      </c>
      <c r="B13" s="22" t="s">
        <v>78</v>
      </c>
      <c r="C13" s="15" t="s">
        <v>78</v>
      </c>
      <c r="D13" s="22"/>
      <c r="E13" s="22"/>
      <c r="F13" s="8">
        <v>1</v>
      </c>
    </row>
    <row r="14" spans="1:9" ht="14.95" customHeight="1" thickBot="1" x14ac:dyDescent="0.3">
      <c r="B14" s="2"/>
      <c r="C14" s="2"/>
      <c r="D14" s="2"/>
      <c r="E14" s="2"/>
      <c r="F14" s="2">
        <f>SUM(F3:F13)</f>
        <v>21</v>
      </c>
      <c r="G14" s="2"/>
    </row>
    <row r="15" spans="1:9" ht="14.95" customHeight="1" x14ac:dyDescent="0.25">
      <c r="B15" s="210" t="s">
        <v>151</v>
      </c>
      <c r="C15" s="211"/>
      <c r="D15" s="211"/>
      <c r="E15" s="212"/>
      <c r="F15" s="153" t="s">
        <v>76</v>
      </c>
    </row>
    <row r="16" spans="1:9" ht="14.95" customHeight="1" x14ac:dyDescent="0.25">
      <c r="B16" s="213" t="s">
        <v>152</v>
      </c>
      <c r="C16" s="214"/>
      <c r="D16" s="214"/>
      <c r="E16" s="215"/>
      <c r="F16" s="154" t="s">
        <v>109</v>
      </c>
    </row>
    <row r="17" spans="2:6" ht="14.95" customHeight="1" thickBot="1" x14ac:dyDescent="0.3">
      <c r="B17" s="216" t="s">
        <v>170</v>
      </c>
      <c r="C17" s="217"/>
      <c r="D17" s="217"/>
      <c r="E17" s="217"/>
      <c r="F17" s="218"/>
    </row>
    <row r="27" spans="2:6" ht="14.95" customHeight="1" x14ac:dyDescent="0.25"/>
  </sheetData>
  <autoFilter ref="A2:F2" xr:uid="{00000000-0009-0000-0000-000007000000}"/>
  <mergeCells count="4">
    <mergeCell ref="B15:E15"/>
    <mergeCell ref="B16:E16"/>
    <mergeCell ref="B17:F17"/>
    <mergeCell ref="A1:F1"/>
  </mergeCells>
  <pageMargins left="0.70866141732283472" right="0.70866141732283472" top="0.74803149606299213" bottom="0.74803149606299213" header="0.31496062992125984" footer="0.31496062992125984"/>
  <pageSetup paperSize="9" scale="120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6"/>
  <sheetViews>
    <sheetView zoomScaleNormal="100" workbookViewId="0">
      <selection activeCell="A7" sqref="A7"/>
    </sheetView>
  </sheetViews>
  <sheetFormatPr defaultRowHeight="14.3" x14ac:dyDescent="0.25"/>
  <cols>
    <col min="1" max="1" width="17" customWidth="1"/>
    <col min="2" max="2" width="13.375" customWidth="1"/>
    <col min="3" max="3" width="13.375" style="2" customWidth="1"/>
    <col min="4" max="5" width="13.375" style="1" customWidth="1"/>
    <col min="6" max="7" width="15.875" style="1" customWidth="1"/>
    <col min="8" max="8" width="9.875" style="1" customWidth="1"/>
    <col min="9" max="9" width="8.875" style="1" customWidth="1"/>
    <col min="10" max="10" width="9.875" style="1" customWidth="1"/>
    <col min="11" max="11" width="8.875" style="1" customWidth="1"/>
    <col min="12" max="12" width="9.875" style="1" customWidth="1"/>
    <col min="13" max="13" width="8.875" style="1" customWidth="1"/>
    <col min="14" max="14" width="9.875" style="1" customWidth="1"/>
    <col min="15" max="15" width="8.875" style="1" customWidth="1"/>
    <col min="16" max="16" width="9.875" style="1" customWidth="1"/>
    <col min="17" max="17" width="8.875" style="1" customWidth="1"/>
    <col min="18" max="18" width="9.875" style="1" customWidth="1"/>
    <col min="19" max="19" width="8.875" style="1" customWidth="1"/>
    <col min="20" max="20" width="9.875" style="1" customWidth="1"/>
    <col min="21" max="22" width="8.875" style="1" customWidth="1"/>
    <col min="23" max="23" width="9.875" style="1" customWidth="1"/>
    <col min="24" max="24" width="8.875" style="1" customWidth="1"/>
    <col min="25" max="25" width="9.875" style="1" customWidth="1"/>
    <col min="26" max="26" width="8.875" style="1" customWidth="1"/>
    <col min="27" max="27" width="9.875" style="1" customWidth="1"/>
    <col min="28" max="28" width="8.875" style="1"/>
    <col min="29" max="29" width="9.875" style="1" customWidth="1"/>
    <col min="30" max="30" width="8.875" style="2"/>
    <col min="31" max="31" width="9.875" style="2" customWidth="1"/>
    <col min="32" max="32" width="8.875" style="2"/>
  </cols>
  <sheetData>
    <row r="1" spans="1:32" s="66" customFormat="1" x14ac:dyDescent="0.25">
      <c r="A1" s="120" t="s">
        <v>128</v>
      </c>
      <c r="B1" s="63"/>
      <c r="C1" s="63"/>
      <c r="D1" s="63"/>
      <c r="E1" s="63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5"/>
      <c r="AE1" s="65"/>
      <c r="AF1" s="65"/>
    </row>
    <row r="2" spans="1:32" s="66" customFormat="1" x14ac:dyDescent="0.25">
      <c r="A2" s="66" t="s">
        <v>28</v>
      </c>
      <c r="B2"/>
      <c r="C2"/>
      <c r="D2"/>
      <c r="E2"/>
      <c r="F2"/>
      <c r="G2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5"/>
      <c r="AE2" s="65"/>
      <c r="AF2" s="65"/>
    </row>
    <row r="3" spans="1:32" s="66" customFormat="1" x14ac:dyDescent="0.25">
      <c r="A3" t="s">
        <v>25</v>
      </c>
      <c r="B3" s="71"/>
      <c r="C3" s="71"/>
      <c r="D3" s="71"/>
      <c r="E3" s="71"/>
      <c r="F3" s="71"/>
      <c r="G3" s="71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5"/>
      <c r="AE3" s="65"/>
      <c r="AF3" s="65"/>
    </row>
    <row r="4" spans="1:32" x14ac:dyDescent="0.25">
      <c r="A4" t="s">
        <v>139</v>
      </c>
      <c r="C4"/>
      <c r="D4"/>
      <c r="E4"/>
      <c r="F4"/>
      <c r="G4"/>
    </row>
    <row r="5" spans="1:32" x14ac:dyDescent="0.25">
      <c r="A5" t="s">
        <v>140</v>
      </c>
      <c r="C5"/>
      <c r="D5"/>
      <c r="E5"/>
      <c r="F5"/>
      <c r="G5"/>
    </row>
    <row r="6" spans="1:32" x14ac:dyDescent="0.25">
      <c r="A6" t="s">
        <v>144</v>
      </c>
    </row>
  </sheetData>
  <sortState xmlns:xlrd2="http://schemas.microsoft.com/office/spreadsheetml/2017/richdata2" ref="A4:AF78">
    <sortCondition ref="B4:B78"/>
    <sortCondition ref="D4:D78"/>
    <sortCondition descending="1" ref="F4:F78"/>
    <sortCondition ref="A4:A78"/>
  </sortState>
  <phoneticPr fontId="2" type="noConversion"/>
  <pageMargins left="0.7" right="0.7" top="0.75" bottom="0.75" header="0.3" footer="0.3"/>
  <pageSetup paperSize="9" scale="36" orientation="landscape" r:id="rId1"/>
</worksheet>
</file>

<file path=docMetadata/LabelInfo.xml><?xml version="1.0" encoding="utf-8"?>
<clbl:labelList xmlns:clbl="http://schemas.microsoft.com/office/2020/mipLabelMetadata">
  <clbl:label id="{728a8288-4e85-4e25-bec5-51e30820125a}" enabled="0" method="" siteId="{728a8288-4e85-4e25-bec5-51e3082012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 by age cat.</vt:lpstr>
      <vt:lpstr>Overall by gender only</vt:lpstr>
      <vt:lpstr>Road by age cat.</vt:lpstr>
      <vt:lpstr>Trail by age cat.</vt:lpstr>
      <vt:lpstr>Fell by age cat.</vt:lpstr>
      <vt:lpstr>Endurance by age cat.</vt:lpstr>
      <vt:lpstr>Anytimes by age cat.</vt:lpstr>
      <vt:lpstr>2025 Leaders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Ian Crutchley</cp:lastModifiedBy>
  <cp:lastPrinted>2025-09-15T11:37:58Z</cp:lastPrinted>
  <dcterms:created xsi:type="dcterms:W3CDTF">2021-02-22T20:55:53Z</dcterms:created>
  <dcterms:modified xsi:type="dcterms:W3CDTF">2025-09-15T11:38:02Z</dcterms:modified>
</cp:coreProperties>
</file>