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6/"/>
    </mc:Choice>
  </mc:AlternateContent>
  <xr:revisionPtr revIDLastSave="19" documentId="8_{2304394E-2A64-4713-A41A-54563D497EF9}" xr6:coauthVersionLast="47" xr6:coauthVersionMax="47" xr10:uidLastSave="{B9EFE60B-3D21-4DAC-811C-F2C8305A1BBB}"/>
  <bookViews>
    <workbookView xWindow="-109" yWindow="-109" windowWidth="26301" windowHeight="14169" tabRatio="722" activeTab="7" xr2:uid="{00000000-000D-0000-FFFF-FFFF00000000}"/>
  </bookViews>
  <sheets>
    <sheet name="Overall by age cat." sheetId="9" r:id="rId1"/>
    <sheet name="Overall by gender" sheetId="14" r:id="rId2"/>
    <sheet name="Road by age cat." sheetId="5" r:id="rId3"/>
    <sheet name="Trail by age cat." sheetId="3" r:id="rId4"/>
    <sheet name="Fell by age cat." sheetId="4" r:id="rId5"/>
    <sheet name="Ultra by age cat." sheetId="7" r:id="rId6"/>
    <sheet name="Anytimes by age cat." sheetId="8" r:id="rId7"/>
    <sheet name="2026 Leaders" sheetId="6" r:id="rId8"/>
    <sheet name="Age Grading" sheetId="15" r:id="rId9"/>
    <sheet name="Sheet1" sheetId="13" r:id="rId10"/>
  </sheets>
  <definedNames>
    <definedName name="_xlnm._FilterDatabase" localSheetId="7" hidden="1">'2026 Leaders'!$A$2:$F$2</definedName>
    <definedName name="_xlnm._FilterDatabase" localSheetId="8" hidden="1">'Age Grading'!$A$2:$I$2</definedName>
    <definedName name="_xlnm._FilterDatabase" localSheetId="6" hidden="1">'Anytimes by age cat.'!$B$2:$M$29</definedName>
    <definedName name="_xlnm._FilterDatabase" localSheetId="4" hidden="1">'Fell by age cat.'!$B$2:$O$27</definedName>
    <definedName name="_xlnm._FilterDatabase" localSheetId="0" hidden="1">'Overall by age cat.'!$B$4:$AF$78</definedName>
    <definedName name="_xlnm._FilterDatabase" localSheetId="1" hidden="1">'Overall by gender'!$B$4:$AF$79</definedName>
    <definedName name="_xlnm._FilterDatabase" localSheetId="2" hidden="1">'Road by age cat.'!$B$2:$O$26</definedName>
    <definedName name="_xlnm._FilterDatabase" localSheetId="3" hidden="1">'Trail by age cat.'!$B$2:$O$28</definedName>
    <definedName name="_xlnm._FilterDatabase" localSheetId="5" hidden="1">'Ultra by age cat.'!$B$2:$H$14</definedName>
    <definedName name="_xlnm.Print_Area" localSheetId="7">'2026 Leaders'!$A$1:$J$16</definedName>
    <definedName name="_xlnm.Print_Area" localSheetId="8">'Age Grading'!$A$1:$I$34</definedName>
    <definedName name="_xlnm.Print_Area" localSheetId="6">'Anytimes by age cat.'!$A$1:$Q$40</definedName>
    <definedName name="_xlnm.Print_Area" localSheetId="4">'Fell by age cat.'!$A$1:$V$77</definedName>
    <definedName name="_xlnm.Print_Area" localSheetId="0">'Overall by age cat.'!$A$1:$AF$81</definedName>
    <definedName name="_xlnm.Print_Area" localSheetId="1">'Overall by gender'!$A$1:$AF$81</definedName>
    <definedName name="_xlnm.Print_Area" localSheetId="2">'Road by age cat.'!$A$1:$V$77</definedName>
    <definedName name="_xlnm.Print_Area" localSheetId="3">'Trail by age cat.'!$A$1:$V$76</definedName>
    <definedName name="_xlnm.Print_Area" localSheetId="5">'Ultra by age cat.'!$A$1:$L$41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F51" i="14"/>
  <c r="E51" i="14"/>
  <c r="F45" i="14"/>
  <c r="E45" i="14"/>
  <c r="F50" i="14"/>
  <c r="E50" i="14"/>
  <c r="F49" i="14"/>
  <c r="E49" i="14"/>
  <c r="F48" i="14"/>
  <c r="E48" i="14"/>
  <c r="F37" i="14"/>
  <c r="E37" i="14"/>
  <c r="F46" i="14"/>
  <c r="E46" i="14"/>
  <c r="F40" i="14"/>
  <c r="E40" i="14"/>
  <c r="F42" i="14"/>
  <c r="E42" i="14"/>
  <c r="F36" i="14"/>
  <c r="E36" i="14"/>
  <c r="F38" i="14"/>
  <c r="E38" i="14"/>
  <c r="F35" i="14"/>
  <c r="E35" i="14"/>
  <c r="F34" i="14"/>
  <c r="E34" i="14"/>
  <c r="F18" i="14"/>
  <c r="E18" i="14"/>
  <c r="F9" i="14"/>
  <c r="E9" i="14"/>
  <c r="F20" i="14"/>
  <c r="E20" i="14"/>
  <c r="F15" i="14"/>
  <c r="E15" i="14"/>
  <c r="F13" i="14"/>
  <c r="E13" i="14"/>
  <c r="F12" i="14"/>
  <c r="E12" i="14"/>
  <c r="F19" i="14"/>
  <c r="E19" i="14"/>
  <c r="F17" i="14"/>
  <c r="E17" i="14"/>
  <c r="F7" i="14"/>
  <c r="E7" i="14"/>
  <c r="F8" i="14"/>
  <c r="E8" i="14"/>
  <c r="F6" i="14"/>
  <c r="E6" i="14"/>
  <c r="F74" i="9"/>
  <c r="E74" i="9"/>
  <c r="F69" i="9"/>
  <c r="E69" i="9"/>
  <c r="F68" i="9"/>
  <c r="E68" i="9"/>
  <c r="F64" i="9"/>
  <c r="E64" i="9"/>
  <c r="F63" i="9"/>
  <c r="E63" i="9"/>
  <c r="F57" i="9"/>
  <c r="E57" i="9"/>
  <c r="F56" i="9"/>
  <c r="E56" i="9"/>
  <c r="F55" i="9"/>
  <c r="E55" i="9"/>
  <c r="F54" i="9"/>
  <c r="E54" i="9"/>
  <c r="F43" i="9"/>
  <c r="E43" i="9"/>
  <c r="F42" i="9"/>
  <c r="E42" i="9"/>
  <c r="F40" i="9"/>
  <c r="E40" i="9"/>
  <c r="F34" i="9"/>
  <c r="E34" i="9"/>
  <c r="F33" i="9"/>
  <c r="E33" i="9"/>
  <c r="F25" i="9"/>
  <c r="E25" i="9"/>
  <c r="F29" i="9"/>
  <c r="E29" i="9"/>
  <c r="F20" i="9"/>
  <c r="E20" i="9"/>
  <c r="F19" i="9"/>
  <c r="E19" i="9"/>
  <c r="F16" i="9"/>
  <c r="E16" i="9"/>
  <c r="F17" i="9"/>
  <c r="E17" i="9"/>
  <c r="F18" i="9"/>
  <c r="E18" i="9"/>
  <c r="F15" i="9"/>
  <c r="E15" i="9"/>
  <c r="F13" i="9"/>
  <c r="E13" i="9"/>
  <c r="G5" i="9"/>
  <c r="F5" i="9"/>
  <c r="E5" i="9"/>
  <c r="E9" i="9"/>
  <c r="E14" i="5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4" i="4"/>
  <c r="E36" i="4"/>
  <c r="E5" i="4"/>
  <c r="E56" i="4"/>
  <c r="E9" i="4"/>
  <c r="E11" i="4"/>
  <c r="E24" i="4"/>
  <c r="E29" i="4"/>
  <c r="E37" i="4"/>
  <c r="E7" i="4"/>
  <c r="E46" i="4"/>
  <c r="E44" i="4"/>
  <c r="E27" i="4"/>
  <c r="E34" i="4"/>
  <c r="E15" i="4"/>
  <c r="E40" i="4"/>
  <c r="E33" i="4"/>
  <c r="E31" i="4"/>
  <c r="I66" i="4" l="1"/>
  <c r="H66" i="4"/>
  <c r="G66" i="4"/>
  <c r="I65" i="4"/>
  <c r="H65" i="4"/>
  <c r="G65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4" i="4"/>
  <c r="H54" i="4"/>
  <c r="G54" i="4"/>
  <c r="I36" i="4"/>
  <c r="H36" i="4"/>
  <c r="G36" i="4"/>
  <c r="I5" i="4"/>
  <c r="H5" i="4"/>
  <c r="G5" i="4"/>
  <c r="I56" i="4"/>
  <c r="H56" i="4"/>
  <c r="G56" i="4"/>
  <c r="I9" i="4"/>
  <c r="H9" i="4"/>
  <c r="G9" i="4"/>
  <c r="I11" i="4"/>
  <c r="H11" i="4"/>
  <c r="G11" i="4"/>
  <c r="I24" i="4"/>
  <c r="H24" i="4"/>
  <c r="G24" i="4"/>
  <c r="I29" i="4"/>
  <c r="H29" i="4"/>
  <c r="G29" i="4"/>
  <c r="I37" i="4"/>
  <c r="H37" i="4"/>
  <c r="G37" i="4"/>
  <c r="I7" i="4"/>
  <c r="H7" i="4"/>
  <c r="G7" i="4"/>
  <c r="I46" i="4"/>
  <c r="H46" i="4"/>
  <c r="G46" i="4"/>
  <c r="I44" i="4"/>
  <c r="H44" i="4"/>
  <c r="G44" i="4"/>
  <c r="I27" i="4"/>
  <c r="H27" i="4"/>
  <c r="G27" i="4"/>
  <c r="I34" i="4"/>
  <c r="H34" i="4"/>
  <c r="G34" i="4"/>
  <c r="I15" i="4"/>
  <c r="H15" i="4"/>
  <c r="G15" i="4"/>
  <c r="I40" i="4"/>
  <c r="H40" i="4"/>
  <c r="G40" i="4"/>
  <c r="I33" i="4"/>
  <c r="H33" i="4"/>
  <c r="G33" i="4"/>
  <c r="I31" i="4"/>
  <c r="H31" i="4"/>
  <c r="G31" i="4"/>
  <c r="I76" i="3"/>
  <c r="H76" i="3"/>
  <c r="G76" i="3"/>
  <c r="I75" i="3"/>
  <c r="H75" i="3"/>
  <c r="G75" i="3"/>
  <c r="I74" i="3"/>
  <c r="H74" i="3"/>
  <c r="G74" i="3"/>
  <c r="I73" i="3"/>
  <c r="H73" i="3"/>
  <c r="G73" i="3"/>
  <c r="I72" i="3"/>
  <c r="H72" i="3"/>
  <c r="G72" i="3"/>
  <c r="I71" i="3"/>
  <c r="H71" i="3"/>
  <c r="G71" i="3"/>
  <c r="I70" i="3"/>
  <c r="H70" i="3"/>
  <c r="G70" i="3"/>
  <c r="I69" i="3"/>
  <c r="H69" i="3"/>
  <c r="G69" i="3"/>
  <c r="I68" i="3"/>
  <c r="H68" i="3"/>
  <c r="G68" i="3"/>
  <c r="I67" i="3"/>
  <c r="H67" i="3"/>
  <c r="G67" i="3"/>
  <c r="I66" i="3"/>
  <c r="H66" i="3"/>
  <c r="G66" i="3"/>
  <c r="I65" i="3"/>
  <c r="H65" i="3"/>
  <c r="G65" i="3"/>
  <c r="I64" i="3"/>
  <c r="H64" i="3"/>
  <c r="G64" i="3"/>
  <c r="I63" i="3"/>
  <c r="H63" i="3"/>
  <c r="G63" i="3"/>
  <c r="I62" i="3"/>
  <c r="H62" i="3"/>
  <c r="G62" i="3"/>
  <c r="I61" i="3"/>
  <c r="H61" i="3"/>
  <c r="G61" i="3"/>
  <c r="I60" i="3"/>
  <c r="H60" i="3"/>
  <c r="G60" i="3"/>
  <c r="I59" i="3"/>
  <c r="H59" i="3"/>
  <c r="G59" i="3"/>
  <c r="I58" i="3"/>
  <c r="H58" i="3"/>
  <c r="G58" i="3"/>
  <c r="I57" i="3"/>
  <c r="H57" i="3"/>
  <c r="G57" i="3"/>
  <c r="I56" i="3"/>
  <c r="H56" i="3"/>
  <c r="G56" i="3"/>
  <c r="I55" i="3"/>
  <c r="H55" i="3"/>
  <c r="G55" i="3"/>
  <c r="I42" i="3"/>
  <c r="H42" i="3"/>
  <c r="G42" i="3"/>
  <c r="I49" i="3"/>
  <c r="H49" i="3"/>
  <c r="G49" i="3"/>
  <c r="I52" i="3"/>
  <c r="H52" i="3"/>
  <c r="G52" i="3"/>
  <c r="I54" i="3"/>
  <c r="H54" i="3"/>
  <c r="G54" i="3"/>
  <c r="I6" i="3"/>
  <c r="H6" i="3"/>
  <c r="G6" i="3"/>
  <c r="I12" i="3"/>
  <c r="H12" i="3"/>
  <c r="G12" i="3"/>
  <c r="I36" i="3"/>
  <c r="H36" i="3"/>
  <c r="G36" i="3"/>
  <c r="I25" i="3"/>
  <c r="H25" i="3"/>
  <c r="G25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42" i="3"/>
  <c r="E49" i="3"/>
  <c r="E52" i="3"/>
  <c r="E54" i="3"/>
  <c r="E6" i="3"/>
  <c r="E12" i="3"/>
  <c r="E36" i="3"/>
  <c r="E25" i="3"/>
  <c r="E66" i="14"/>
  <c r="E74" i="14"/>
  <c r="E67" i="14"/>
  <c r="E73" i="14"/>
  <c r="E52" i="14"/>
  <c r="E62" i="14"/>
  <c r="E47" i="14"/>
  <c r="G65" i="5"/>
  <c r="G64" i="5"/>
  <c r="G60" i="5"/>
  <c r="G59" i="5"/>
  <c r="G63" i="5"/>
  <c r="E60" i="9"/>
  <c r="E11" i="9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0" i="4"/>
  <c r="E55" i="4"/>
  <c r="E35" i="4"/>
  <c r="E38" i="4"/>
  <c r="E12" i="4"/>
  <c r="E10" i="4"/>
  <c r="E17" i="4"/>
  <c r="E19" i="4"/>
  <c r="E50" i="4"/>
  <c r="E6" i="4"/>
  <c r="E42" i="4"/>
  <c r="E14" i="4"/>
  <c r="E23" i="4"/>
  <c r="E18" i="4"/>
  <c r="E49" i="4"/>
  <c r="E32" i="4"/>
  <c r="E28" i="4"/>
  <c r="E48" i="4"/>
  <c r="E26" i="4"/>
  <c r="E25" i="4"/>
  <c r="E3" i="4"/>
  <c r="E45" i="4"/>
  <c r="E16" i="4"/>
  <c r="E57" i="4"/>
  <c r="E21" i="4"/>
  <c r="E30" i="4"/>
  <c r="E51" i="4"/>
  <c r="E4" i="4"/>
  <c r="E47" i="4"/>
  <c r="E8" i="4"/>
  <c r="E43" i="4"/>
  <c r="E39" i="4"/>
  <c r="E52" i="4"/>
  <c r="E22" i="4"/>
  <c r="E53" i="4"/>
  <c r="E41" i="4"/>
  <c r="E13" i="4"/>
  <c r="E17" i="3"/>
  <c r="E3" i="3"/>
  <c r="E33" i="3"/>
  <c r="E31" i="3"/>
  <c r="E39" i="3"/>
  <c r="E21" i="3"/>
  <c r="E46" i="3"/>
  <c r="E53" i="3"/>
  <c r="E10" i="3"/>
  <c r="E50" i="3"/>
  <c r="E16" i="3"/>
  <c r="E41" i="3"/>
  <c r="E38" i="3"/>
  <c r="E24" i="3"/>
  <c r="E40" i="3"/>
  <c r="E37" i="3"/>
  <c r="E14" i="3"/>
  <c r="E13" i="3"/>
  <c r="E28" i="3"/>
  <c r="E27" i="3"/>
  <c r="E15" i="3"/>
  <c r="E26" i="3"/>
  <c r="E19" i="3"/>
  <c r="E32" i="3"/>
  <c r="E30" i="3"/>
  <c r="E51" i="3"/>
  <c r="E35" i="3"/>
  <c r="E43" i="3"/>
  <c r="E23" i="3"/>
  <c r="E18" i="3"/>
  <c r="E22" i="3"/>
  <c r="E45" i="3"/>
  <c r="E48" i="3"/>
  <c r="E20" i="3"/>
  <c r="E11" i="3"/>
  <c r="E44" i="3"/>
  <c r="E7" i="3"/>
  <c r="E9" i="3"/>
  <c r="E47" i="3"/>
  <c r="E5" i="3"/>
  <c r="E29" i="3"/>
  <c r="E34" i="3"/>
  <c r="E8" i="3"/>
  <c r="E4" i="3"/>
  <c r="E8" i="5"/>
  <c r="E77" i="5"/>
  <c r="E76" i="5"/>
  <c r="E75" i="5"/>
  <c r="E74" i="5"/>
  <c r="E73" i="5"/>
  <c r="E72" i="5"/>
  <c r="E71" i="5"/>
  <c r="E70" i="5"/>
  <c r="E69" i="5"/>
  <c r="E68" i="5"/>
  <c r="E67" i="5"/>
  <c r="E26" i="5"/>
  <c r="E5" i="5"/>
  <c r="E18" i="5"/>
  <c r="E23" i="5"/>
  <c r="E10" i="5"/>
  <c r="E53" i="5"/>
  <c r="E40" i="5"/>
  <c r="E60" i="5"/>
  <c r="E13" i="5"/>
  <c r="E33" i="5"/>
  <c r="E29" i="5"/>
  <c r="E32" i="5"/>
  <c r="E31" i="5"/>
  <c r="E30" i="5"/>
  <c r="E28" i="5"/>
  <c r="E66" i="5"/>
  <c r="E65" i="5"/>
  <c r="E64" i="5"/>
  <c r="E59" i="5"/>
  <c r="E63" i="5"/>
  <c r="E57" i="5"/>
  <c r="E58" i="5"/>
  <c r="E56" i="5"/>
  <c r="E62" i="5"/>
  <c r="E61" i="5"/>
  <c r="E55" i="5"/>
  <c r="E54" i="5"/>
  <c r="E51" i="5"/>
  <c r="E52" i="5"/>
  <c r="E49" i="5"/>
  <c r="E50" i="5"/>
  <c r="E48" i="5"/>
  <c r="E47" i="5"/>
  <c r="E46" i="5"/>
  <c r="E38" i="5"/>
  <c r="E39" i="5"/>
  <c r="E36" i="5"/>
  <c r="E37" i="5"/>
  <c r="E45" i="5"/>
  <c r="E35" i="5"/>
  <c r="E44" i="5"/>
  <c r="E43" i="5"/>
  <c r="E42" i="5"/>
  <c r="E41" i="5"/>
  <c r="E34" i="5"/>
  <c r="E3" i="5"/>
  <c r="E7" i="5"/>
  <c r="E6" i="5"/>
  <c r="E4" i="5"/>
  <c r="E27" i="5"/>
  <c r="E24" i="5"/>
  <c r="E25" i="5"/>
  <c r="E21" i="5"/>
  <c r="E22" i="5"/>
  <c r="E17" i="5"/>
  <c r="E20" i="5"/>
  <c r="E16" i="5"/>
  <c r="E19" i="5"/>
  <c r="E15" i="5"/>
  <c r="E12" i="5"/>
  <c r="E11" i="5"/>
  <c r="E9" i="5"/>
  <c r="I40" i="8" l="1"/>
  <c r="H40" i="8"/>
  <c r="G40" i="8"/>
  <c r="I39" i="8"/>
  <c r="H39" i="8"/>
  <c r="G39" i="8"/>
  <c r="I38" i="8"/>
  <c r="H38" i="8"/>
  <c r="G38" i="8"/>
  <c r="I37" i="8"/>
  <c r="H37" i="8"/>
  <c r="G37" i="8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H25" i="8"/>
  <c r="G25" i="8"/>
  <c r="I24" i="8"/>
  <c r="H24" i="8"/>
  <c r="G24" i="8"/>
  <c r="I23" i="8"/>
  <c r="H23" i="8"/>
  <c r="G23" i="8"/>
  <c r="I22" i="8"/>
  <c r="H22" i="8"/>
  <c r="G22" i="8"/>
  <c r="I21" i="8"/>
  <c r="H21" i="8"/>
  <c r="G21" i="8"/>
  <c r="I20" i="8"/>
  <c r="H20" i="8"/>
  <c r="G20" i="8"/>
  <c r="I19" i="8"/>
  <c r="H19" i="8"/>
  <c r="G19" i="8"/>
  <c r="I18" i="8"/>
  <c r="H18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H12" i="8"/>
  <c r="G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I77" i="4"/>
  <c r="H77" i="4"/>
  <c r="G77" i="4"/>
  <c r="I76" i="4"/>
  <c r="H76" i="4"/>
  <c r="G76" i="4"/>
  <c r="I75" i="4"/>
  <c r="H75" i="4"/>
  <c r="G75" i="4"/>
  <c r="I74" i="4"/>
  <c r="H74" i="4"/>
  <c r="G74" i="4"/>
  <c r="I73" i="4"/>
  <c r="H73" i="4"/>
  <c r="G73" i="4"/>
  <c r="I72" i="4"/>
  <c r="H72" i="4"/>
  <c r="G72" i="4"/>
  <c r="I71" i="4"/>
  <c r="H71" i="4"/>
  <c r="G71" i="4"/>
  <c r="I70" i="4"/>
  <c r="H70" i="4"/>
  <c r="G70" i="4"/>
  <c r="I69" i="4"/>
  <c r="H69" i="4"/>
  <c r="G69" i="4"/>
  <c r="I68" i="4"/>
  <c r="H68" i="4"/>
  <c r="G68" i="4"/>
  <c r="I67" i="4"/>
  <c r="H67" i="4"/>
  <c r="G67" i="4"/>
  <c r="I20" i="4"/>
  <c r="H20" i="4"/>
  <c r="G20" i="4"/>
  <c r="I55" i="4"/>
  <c r="H55" i="4"/>
  <c r="G55" i="4"/>
  <c r="I35" i="4"/>
  <c r="H35" i="4"/>
  <c r="G35" i="4"/>
  <c r="I38" i="4"/>
  <c r="H38" i="4"/>
  <c r="G38" i="4"/>
  <c r="I12" i="4"/>
  <c r="H12" i="4"/>
  <c r="G12" i="4"/>
  <c r="I10" i="4"/>
  <c r="H10" i="4"/>
  <c r="G10" i="4"/>
  <c r="I17" i="4"/>
  <c r="H17" i="4"/>
  <c r="G17" i="4"/>
  <c r="I19" i="4"/>
  <c r="H19" i="4"/>
  <c r="G19" i="4"/>
  <c r="I50" i="4"/>
  <c r="H50" i="4"/>
  <c r="G50" i="4"/>
  <c r="I6" i="4"/>
  <c r="H6" i="4"/>
  <c r="G6" i="4"/>
  <c r="I42" i="4"/>
  <c r="H42" i="4"/>
  <c r="G42" i="4"/>
  <c r="I14" i="4"/>
  <c r="H14" i="4"/>
  <c r="G14" i="4"/>
  <c r="I23" i="4"/>
  <c r="H23" i="4"/>
  <c r="G23" i="4"/>
  <c r="I18" i="4"/>
  <c r="H18" i="4"/>
  <c r="G18" i="4"/>
  <c r="I49" i="4"/>
  <c r="H49" i="4"/>
  <c r="G49" i="4"/>
  <c r="I32" i="4"/>
  <c r="H32" i="4"/>
  <c r="G32" i="4"/>
  <c r="I28" i="4"/>
  <c r="H28" i="4"/>
  <c r="G28" i="4"/>
  <c r="I48" i="4"/>
  <c r="H48" i="4"/>
  <c r="G48" i="4"/>
  <c r="I26" i="4"/>
  <c r="H26" i="4"/>
  <c r="G26" i="4"/>
  <c r="I25" i="4"/>
  <c r="H25" i="4"/>
  <c r="G25" i="4"/>
  <c r="I3" i="4"/>
  <c r="H3" i="4"/>
  <c r="G3" i="4"/>
  <c r="I45" i="4"/>
  <c r="H45" i="4"/>
  <c r="G45" i="4"/>
  <c r="I16" i="4"/>
  <c r="H16" i="4"/>
  <c r="G16" i="4"/>
  <c r="I57" i="4"/>
  <c r="H57" i="4"/>
  <c r="G57" i="4"/>
  <c r="I21" i="4"/>
  <c r="H21" i="4"/>
  <c r="G21" i="4"/>
  <c r="I30" i="4"/>
  <c r="H30" i="4"/>
  <c r="G30" i="4"/>
  <c r="I51" i="4"/>
  <c r="H51" i="4"/>
  <c r="G51" i="4"/>
  <c r="I4" i="4"/>
  <c r="H4" i="4"/>
  <c r="G4" i="4"/>
  <c r="I47" i="4"/>
  <c r="H47" i="4"/>
  <c r="G47" i="4"/>
  <c r="I8" i="4"/>
  <c r="H8" i="4"/>
  <c r="G8" i="4"/>
  <c r="I43" i="4"/>
  <c r="H43" i="4"/>
  <c r="G43" i="4"/>
  <c r="I39" i="4"/>
  <c r="H39" i="4"/>
  <c r="G39" i="4"/>
  <c r="I52" i="4"/>
  <c r="H52" i="4"/>
  <c r="G52" i="4"/>
  <c r="I22" i="4"/>
  <c r="H22" i="4"/>
  <c r="G22" i="4"/>
  <c r="I53" i="4"/>
  <c r="H53" i="4"/>
  <c r="G53" i="4"/>
  <c r="I41" i="4"/>
  <c r="H41" i="4"/>
  <c r="G41" i="4"/>
  <c r="H13" i="4"/>
  <c r="I17" i="3"/>
  <c r="H17" i="3"/>
  <c r="G17" i="3"/>
  <c r="I3" i="3"/>
  <c r="H3" i="3"/>
  <c r="G3" i="3"/>
  <c r="I33" i="3"/>
  <c r="H33" i="3"/>
  <c r="G33" i="3"/>
  <c r="I31" i="3"/>
  <c r="H31" i="3"/>
  <c r="G31" i="3"/>
  <c r="I39" i="3"/>
  <c r="H39" i="3"/>
  <c r="G39" i="3"/>
  <c r="I21" i="3"/>
  <c r="H21" i="3"/>
  <c r="G21" i="3"/>
  <c r="I46" i="3"/>
  <c r="H46" i="3"/>
  <c r="G46" i="3"/>
  <c r="I53" i="3"/>
  <c r="H53" i="3"/>
  <c r="G53" i="3"/>
  <c r="I10" i="3"/>
  <c r="H10" i="3"/>
  <c r="G10" i="3"/>
  <c r="I50" i="3"/>
  <c r="H50" i="3"/>
  <c r="G50" i="3"/>
  <c r="I16" i="3"/>
  <c r="H16" i="3"/>
  <c r="G16" i="3"/>
  <c r="I41" i="3"/>
  <c r="H41" i="3"/>
  <c r="G41" i="3"/>
  <c r="I38" i="3"/>
  <c r="H38" i="3"/>
  <c r="G38" i="3"/>
  <c r="I24" i="3"/>
  <c r="H24" i="3"/>
  <c r="G24" i="3"/>
  <c r="I40" i="3"/>
  <c r="H40" i="3"/>
  <c r="G40" i="3"/>
  <c r="I37" i="3"/>
  <c r="H37" i="3"/>
  <c r="G37" i="3"/>
  <c r="I14" i="3"/>
  <c r="H14" i="3"/>
  <c r="G14" i="3"/>
  <c r="I13" i="3"/>
  <c r="H13" i="3"/>
  <c r="G13" i="3"/>
  <c r="I28" i="3"/>
  <c r="H28" i="3"/>
  <c r="G28" i="3"/>
  <c r="I27" i="3"/>
  <c r="H27" i="3"/>
  <c r="G27" i="3"/>
  <c r="I15" i="3"/>
  <c r="H15" i="3"/>
  <c r="G15" i="3"/>
  <c r="I26" i="3"/>
  <c r="H26" i="3"/>
  <c r="G26" i="3"/>
  <c r="I19" i="3"/>
  <c r="H19" i="3"/>
  <c r="G19" i="3"/>
  <c r="I32" i="3"/>
  <c r="H32" i="3"/>
  <c r="G32" i="3"/>
  <c r="I30" i="3"/>
  <c r="H30" i="3"/>
  <c r="G30" i="3"/>
  <c r="I51" i="3"/>
  <c r="H51" i="3"/>
  <c r="G51" i="3"/>
  <c r="I35" i="3"/>
  <c r="H35" i="3"/>
  <c r="G35" i="3"/>
  <c r="I43" i="3"/>
  <c r="H43" i="3"/>
  <c r="G43" i="3"/>
  <c r="I23" i="3"/>
  <c r="H23" i="3"/>
  <c r="G23" i="3"/>
  <c r="I18" i="3"/>
  <c r="H18" i="3"/>
  <c r="G18" i="3"/>
  <c r="I22" i="3"/>
  <c r="H22" i="3"/>
  <c r="G22" i="3"/>
  <c r="I45" i="3"/>
  <c r="H45" i="3"/>
  <c r="G45" i="3"/>
  <c r="I48" i="3"/>
  <c r="H48" i="3"/>
  <c r="G48" i="3"/>
  <c r="I20" i="3"/>
  <c r="H20" i="3"/>
  <c r="G20" i="3"/>
  <c r="I11" i="3"/>
  <c r="H11" i="3"/>
  <c r="G11" i="3"/>
  <c r="I44" i="3"/>
  <c r="H44" i="3"/>
  <c r="G44" i="3"/>
  <c r="I7" i="3"/>
  <c r="H7" i="3"/>
  <c r="G7" i="3"/>
  <c r="I9" i="3"/>
  <c r="H9" i="3"/>
  <c r="G9" i="3"/>
  <c r="I47" i="3"/>
  <c r="H47" i="3"/>
  <c r="G47" i="3"/>
  <c r="I5" i="3"/>
  <c r="H5" i="3"/>
  <c r="G5" i="3"/>
  <c r="I29" i="3"/>
  <c r="H29" i="3"/>
  <c r="G29" i="3"/>
  <c r="I34" i="3"/>
  <c r="H34" i="3"/>
  <c r="G34" i="3"/>
  <c r="I8" i="3"/>
  <c r="H8" i="3"/>
  <c r="G8" i="3"/>
  <c r="H4" i="3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26" i="5"/>
  <c r="H26" i="5"/>
  <c r="G26" i="5"/>
  <c r="I5" i="5"/>
  <c r="H5" i="5"/>
  <c r="G5" i="5"/>
  <c r="I18" i="5"/>
  <c r="H18" i="5"/>
  <c r="G18" i="5"/>
  <c r="I23" i="5"/>
  <c r="H23" i="5"/>
  <c r="G23" i="5"/>
  <c r="I10" i="5"/>
  <c r="H10" i="5"/>
  <c r="G10" i="5"/>
  <c r="I53" i="5"/>
  <c r="H53" i="5"/>
  <c r="G53" i="5"/>
  <c r="I40" i="5"/>
  <c r="H40" i="5"/>
  <c r="G40" i="5"/>
  <c r="I60" i="5"/>
  <c r="H60" i="5"/>
  <c r="I13" i="5"/>
  <c r="H13" i="5"/>
  <c r="G13" i="5"/>
  <c r="I19" i="5"/>
  <c r="H19" i="5"/>
  <c r="G19" i="5"/>
  <c r="I32" i="5"/>
  <c r="H32" i="5"/>
  <c r="G32" i="5"/>
  <c r="I45" i="5"/>
  <c r="H45" i="5"/>
  <c r="G45" i="5"/>
  <c r="I38" i="5"/>
  <c r="H38" i="5"/>
  <c r="G38" i="5"/>
  <c r="I43" i="5"/>
  <c r="H43" i="5"/>
  <c r="G43" i="5"/>
  <c r="I44" i="5"/>
  <c r="H44" i="5"/>
  <c r="G44" i="5"/>
  <c r="I9" i="5"/>
  <c r="H9" i="5"/>
  <c r="G9" i="5"/>
  <c r="I30" i="5"/>
  <c r="H30" i="5"/>
  <c r="G30" i="5"/>
  <c r="I33" i="5"/>
  <c r="H33" i="5"/>
  <c r="G33" i="5"/>
  <c r="I51" i="5"/>
  <c r="H51" i="5"/>
  <c r="G51" i="5"/>
  <c r="I15" i="5"/>
  <c r="H15" i="5"/>
  <c r="G15" i="5"/>
  <c r="I35" i="5"/>
  <c r="H35" i="5"/>
  <c r="G35" i="5"/>
  <c r="I62" i="5"/>
  <c r="H62" i="5"/>
  <c r="G62" i="5"/>
  <c r="I17" i="5"/>
  <c r="H17" i="5"/>
  <c r="G17" i="5"/>
  <c r="I63" i="5"/>
  <c r="H63" i="5"/>
  <c r="I11" i="5"/>
  <c r="H11" i="5"/>
  <c r="G11" i="5"/>
  <c r="I21" i="5"/>
  <c r="H21" i="5"/>
  <c r="G21" i="5"/>
  <c r="I28" i="5"/>
  <c r="H28" i="5"/>
  <c r="G28" i="5"/>
  <c r="I20" i="5"/>
  <c r="H20" i="5"/>
  <c r="G20" i="5"/>
  <c r="I50" i="5"/>
  <c r="H50" i="5"/>
  <c r="G50" i="5"/>
  <c r="I48" i="5"/>
  <c r="H48" i="5"/>
  <c r="G48" i="5"/>
  <c r="I57" i="5"/>
  <c r="H57" i="5"/>
  <c r="G57" i="5"/>
  <c r="I12" i="5"/>
  <c r="H12" i="5"/>
  <c r="G12" i="5"/>
  <c r="I42" i="5"/>
  <c r="H42" i="5"/>
  <c r="G42" i="5"/>
  <c r="I61" i="5"/>
  <c r="H61" i="5"/>
  <c r="G61" i="5"/>
  <c r="I29" i="5"/>
  <c r="H29" i="5"/>
  <c r="G29" i="5"/>
  <c r="I58" i="5"/>
  <c r="H58" i="5"/>
  <c r="G58" i="5"/>
  <c r="I16" i="5"/>
  <c r="H16" i="5"/>
  <c r="G16" i="5"/>
  <c r="I4" i="5"/>
  <c r="H4" i="5"/>
  <c r="G4" i="5"/>
  <c r="I25" i="5"/>
  <c r="H25" i="5"/>
  <c r="G25" i="5"/>
  <c r="I41" i="5"/>
  <c r="H41" i="5"/>
  <c r="G41" i="5"/>
  <c r="I59" i="5"/>
  <c r="H59" i="5"/>
  <c r="I46" i="5"/>
  <c r="H46" i="5"/>
  <c r="G46" i="5"/>
  <c r="I39" i="5"/>
  <c r="H39" i="5"/>
  <c r="G39" i="5"/>
  <c r="I52" i="5"/>
  <c r="H52" i="5"/>
  <c r="G52" i="5"/>
  <c r="I55" i="5"/>
  <c r="H55" i="5"/>
  <c r="G55" i="5"/>
  <c r="I47" i="5"/>
  <c r="H47" i="5"/>
  <c r="G47" i="5"/>
  <c r="I54" i="5"/>
  <c r="H54" i="5"/>
  <c r="G54" i="5"/>
  <c r="I66" i="5"/>
  <c r="H66" i="5"/>
  <c r="G66" i="5"/>
  <c r="I27" i="5"/>
  <c r="H27" i="5"/>
  <c r="G27" i="5"/>
  <c r="I37" i="5"/>
  <c r="H37" i="5"/>
  <c r="G37" i="5"/>
  <c r="I24" i="5"/>
  <c r="H24" i="5"/>
  <c r="G24" i="5"/>
  <c r="I6" i="5"/>
  <c r="H6" i="5"/>
  <c r="G6" i="5"/>
  <c r="I65" i="5"/>
  <c r="H65" i="5"/>
  <c r="I22" i="5"/>
  <c r="H22" i="5"/>
  <c r="G22" i="5"/>
  <c r="I7" i="5"/>
  <c r="H7" i="5"/>
  <c r="G7" i="5"/>
  <c r="I64" i="5"/>
  <c r="H64" i="5"/>
  <c r="I3" i="5"/>
  <c r="H3" i="5"/>
  <c r="G3" i="5"/>
  <c r="I14" i="5"/>
  <c r="H14" i="5"/>
  <c r="G14" i="5"/>
  <c r="I34" i="5"/>
  <c r="H34" i="5"/>
  <c r="G34" i="5"/>
  <c r="I56" i="5"/>
  <c r="H56" i="5"/>
  <c r="G56" i="5"/>
  <c r="I8" i="5"/>
  <c r="H8" i="5"/>
  <c r="G8" i="5"/>
  <c r="I36" i="5"/>
  <c r="H36" i="5"/>
  <c r="G36" i="5"/>
  <c r="I31" i="5"/>
  <c r="H31" i="5"/>
  <c r="G31" i="5"/>
  <c r="I49" i="5"/>
  <c r="H49" i="5"/>
  <c r="G49" i="5"/>
  <c r="H78" i="14"/>
  <c r="G78" i="14"/>
  <c r="F78" i="14"/>
  <c r="E78" i="14"/>
  <c r="H77" i="14"/>
  <c r="G77" i="14"/>
  <c r="F77" i="14"/>
  <c r="E77" i="14"/>
  <c r="H76" i="14"/>
  <c r="G76" i="14"/>
  <c r="F76" i="14"/>
  <c r="E76" i="14"/>
  <c r="H75" i="14"/>
  <c r="G75" i="14"/>
  <c r="F75" i="14"/>
  <c r="E75" i="14"/>
  <c r="H29" i="14"/>
  <c r="G29" i="14"/>
  <c r="F29" i="14"/>
  <c r="E29" i="14"/>
  <c r="H70" i="14"/>
  <c r="G70" i="14"/>
  <c r="F70" i="14"/>
  <c r="E70" i="14"/>
  <c r="H72" i="14"/>
  <c r="G72" i="14"/>
  <c r="F72" i="14"/>
  <c r="E72" i="14"/>
  <c r="H22" i="14"/>
  <c r="G22" i="14"/>
  <c r="F22" i="14"/>
  <c r="E22" i="14"/>
  <c r="H51" i="14"/>
  <c r="G51" i="14"/>
  <c r="H26" i="14"/>
  <c r="G26" i="14"/>
  <c r="F26" i="14"/>
  <c r="E26" i="14"/>
  <c r="H25" i="14"/>
  <c r="G25" i="14"/>
  <c r="F25" i="14"/>
  <c r="E25" i="14"/>
  <c r="H32" i="14"/>
  <c r="G32" i="14"/>
  <c r="F32" i="14"/>
  <c r="E32" i="14"/>
  <c r="H24" i="14"/>
  <c r="G24" i="14"/>
  <c r="F24" i="14"/>
  <c r="E24" i="14"/>
  <c r="H31" i="14"/>
  <c r="G31" i="14"/>
  <c r="F31" i="14"/>
  <c r="E31" i="14"/>
  <c r="H11" i="14"/>
  <c r="G11" i="14"/>
  <c r="F11" i="14"/>
  <c r="E11" i="14"/>
  <c r="H7" i="14"/>
  <c r="G7" i="14"/>
  <c r="H68" i="14"/>
  <c r="G68" i="14"/>
  <c r="F68" i="14"/>
  <c r="E68" i="14"/>
  <c r="H65" i="14"/>
  <c r="G65" i="14"/>
  <c r="F65" i="14"/>
  <c r="E65" i="14"/>
  <c r="H5" i="14"/>
  <c r="G5" i="14"/>
  <c r="F5" i="14"/>
  <c r="E5" i="14"/>
  <c r="H50" i="14"/>
  <c r="G50" i="14"/>
  <c r="H66" i="14"/>
  <c r="G66" i="14"/>
  <c r="F66" i="14"/>
  <c r="H67" i="14"/>
  <c r="G67" i="14"/>
  <c r="F67" i="14"/>
  <c r="H48" i="14"/>
  <c r="G48" i="14"/>
  <c r="H46" i="14"/>
  <c r="G46" i="14"/>
  <c r="H47" i="14"/>
  <c r="G47" i="14"/>
  <c r="F47" i="14"/>
  <c r="H44" i="14"/>
  <c r="G44" i="14"/>
  <c r="F44" i="14"/>
  <c r="E44" i="14"/>
  <c r="H43" i="14"/>
  <c r="G43" i="14"/>
  <c r="F43" i="14"/>
  <c r="E43" i="14"/>
  <c r="H40" i="14"/>
  <c r="G40" i="14"/>
  <c r="H57" i="14"/>
  <c r="G57" i="14"/>
  <c r="F57" i="14"/>
  <c r="E57" i="14"/>
  <c r="H56" i="14"/>
  <c r="G56" i="14"/>
  <c r="F56" i="14"/>
  <c r="E56" i="14"/>
  <c r="H38" i="14"/>
  <c r="G38" i="14"/>
  <c r="H74" i="14"/>
  <c r="G74" i="14"/>
  <c r="F74" i="14"/>
  <c r="H45" i="14"/>
  <c r="G45" i="14"/>
  <c r="H52" i="14"/>
  <c r="G52" i="14"/>
  <c r="F52" i="14"/>
  <c r="H49" i="14"/>
  <c r="G49" i="14"/>
  <c r="H59" i="14"/>
  <c r="G59" i="14"/>
  <c r="F59" i="14"/>
  <c r="E59" i="14"/>
  <c r="H37" i="14"/>
  <c r="G37" i="14"/>
  <c r="H35" i="14"/>
  <c r="G35" i="14"/>
  <c r="H62" i="14"/>
  <c r="G62" i="14"/>
  <c r="F62" i="14"/>
  <c r="H58" i="14"/>
  <c r="G58" i="14"/>
  <c r="F58" i="14"/>
  <c r="E58" i="14"/>
  <c r="H61" i="14"/>
  <c r="G61" i="14"/>
  <c r="F61" i="14"/>
  <c r="E61" i="14"/>
  <c r="H42" i="14"/>
  <c r="G42" i="14"/>
  <c r="H71" i="14"/>
  <c r="G71" i="14"/>
  <c r="F71" i="14"/>
  <c r="E71" i="14"/>
  <c r="H41" i="14"/>
  <c r="G41" i="14"/>
  <c r="F41" i="14"/>
  <c r="E41" i="14"/>
  <c r="H60" i="14"/>
  <c r="G60" i="14"/>
  <c r="F60" i="14"/>
  <c r="E60" i="14"/>
  <c r="H55" i="14"/>
  <c r="G55" i="14"/>
  <c r="F55" i="14"/>
  <c r="E55" i="14"/>
  <c r="H54" i="14"/>
  <c r="G54" i="14"/>
  <c r="F54" i="14"/>
  <c r="E54" i="14"/>
  <c r="H63" i="14"/>
  <c r="G63" i="14"/>
  <c r="F63" i="14"/>
  <c r="E63" i="14"/>
  <c r="H36" i="14"/>
  <c r="G36" i="14"/>
  <c r="H73" i="14"/>
  <c r="G73" i="14"/>
  <c r="F73" i="14"/>
  <c r="H39" i="14"/>
  <c r="G39" i="14"/>
  <c r="F39" i="14"/>
  <c r="E39" i="14"/>
  <c r="H64" i="14"/>
  <c r="G64" i="14"/>
  <c r="F64" i="14"/>
  <c r="E64" i="14"/>
  <c r="H69" i="14"/>
  <c r="G69" i="14"/>
  <c r="F69" i="14"/>
  <c r="E69" i="14"/>
  <c r="H53" i="14"/>
  <c r="G53" i="14"/>
  <c r="F53" i="14"/>
  <c r="E53" i="14"/>
  <c r="H34" i="14"/>
  <c r="G34" i="14"/>
  <c r="H17" i="14"/>
  <c r="G17" i="14"/>
  <c r="H19" i="14"/>
  <c r="G19" i="14"/>
  <c r="H16" i="14"/>
  <c r="G16" i="14"/>
  <c r="F16" i="14"/>
  <c r="E16" i="14"/>
  <c r="H14" i="14"/>
  <c r="G14" i="14"/>
  <c r="F14" i="14"/>
  <c r="E14" i="14"/>
  <c r="H9" i="14"/>
  <c r="G9" i="14"/>
  <c r="H21" i="14"/>
  <c r="G21" i="14"/>
  <c r="F21" i="14"/>
  <c r="E21" i="14"/>
  <c r="H28" i="14"/>
  <c r="G28" i="14"/>
  <c r="F28" i="14"/>
  <c r="E28" i="14"/>
  <c r="H8" i="14"/>
  <c r="G8" i="14"/>
  <c r="H33" i="14"/>
  <c r="G33" i="14"/>
  <c r="F33" i="14"/>
  <c r="E33" i="14"/>
  <c r="H13" i="14"/>
  <c r="G13" i="14"/>
  <c r="H12" i="14"/>
  <c r="G12" i="14"/>
  <c r="H15" i="14"/>
  <c r="G15" i="14"/>
  <c r="H6" i="14"/>
  <c r="G6" i="14"/>
  <c r="H18" i="14"/>
  <c r="G18" i="14"/>
  <c r="H10" i="14"/>
  <c r="G10" i="14"/>
  <c r="F10" i="14"/>
  <c r="E10" i="14"/>
  <c r="H20" i="14"/>
  <c r="G20" i="14"/>
  <c r="H30" i="14"/>
  <c r="G30" i="14"/>
  <c r="F30" i="14"/>
  <c r="E30" i="14"/>
  <c r="H23" i="14"/>
  <c r="G23" i="14"/>
  <c r="F23" i="14"/>
  <c r="E23" i="14"/>
  <c r="H27" i="14"/>
  <c r="G27" i="14"/>
  <c r="F27" i="14"/>
  <c r="E27" i="14"/>
  <c r="H78" i="9"/>
  <c r="G78" i="9"/>
  <c r="F78" i="9"/>
  <c r="E78" i="9"/>
  <c r="H77" i="9"/>
  <c r="G77" i="9"/>
  <c r="F77" i="9"/>
  <c r="E77" i="9"/>
  <c r="H76" i="9"/>
  <c r="G76" i="9"/>
  <c r="F76" i="9"/>
  <c r="E76" i="9"/>
  <c r="H75" i="9"/>
  <c r="G75" i="9"/>
  <c r="F75" i="9"/>
  <c r="E75" i="9"/>
  <c r="H9" i="9"/>
  <c r="G9" i="9"/>
  <c r="F9" i="9"/>
  <c r="H61" i="9"/>
  <c r="G61" i="9"/>
  <c r="F61" i="9"/>
  <c r="E61" i="9"/>
  <c r="H52" i="9"/>
  <c r="G52" i="9"/>
  <c r="F52" i="9"/>
  <c r="E52" i="9"/>
  <c r="H6" i="9"/>
  <c r="G6" i="9"/>
  <c r="F6" i="9"/>
  <c r="E6" i="9"/>
  <c r="H43" i="9"/>
  <c r="G43" i="9"/>
  <c r="H31" i="9"/>
  <c r="G31" i="9"/>
  <c r="F31" i="9"/>
  <c r="E31" i="9"/>
  <c r="H30" i="9"/>
  <c r="G30" i="9"/>
  <c r="F30" i="9"/>
  <c r="E30" i="9"/>
  <c r="H32" i="9"/>
  <c r="G32" i="9"/>
  <c r="F32" i="9"/>
  <c r="E32" i="9"/>
  <c r="H22" i="9"/>
  <c r="G22" i="9"/>
  <c r="F22" i="9"/>
  <c r="E22" i="9"/>
  <c r="H14" i="9"/>
  <c r="G14" i="9"/>
  <c r="F14" i="9"/>
  <c r="E14" i="9"/>
  <c r="H26" i="9"/>
  <c r="G26" i="9"/>
  <c r="F26" i="9"/>
  <c r="E26" i="9"/>
  <c r="H17" i="9"/>
  <c r="G17" i="9"/>
  <c r="H51" i="9"/>
  <c r="G51" i="9"/>
  <c r="F51" i="9"/>
  <c r="E51" i="9"/>
  <c r="H60" i="9"/>
  <c r="G60" i="9"/>
  <c r="F60" i="9"/>
  <c r="H11" i="9"/>
  <c r="G11" i="9"/>
  <c r="F11" i="9"/>
  <c r="H74" i="9"/>
  <c r="G74" i="9"/>
  <c r="H72" i="9"/>
  <c r="G72" i="9"/>
  <c r="F72" i="9"/>
  <c r="E72" i="9"/>
  <c r="H73" i="9"/>
  <c r="G73" i="9"/>
  <c r="F73" i="9"/>
  <c r="E73" i="9"/>
  <c r="H69" i="9"/>
  <c r="G69" i="9"/>
  <c r="H68" i="9"/>
  <c r="G68" i="9"/>
  <c r="H67" i="9"/>
  <c r="G67" i="9"/>
  <c r="F67" i="9"/>
  <c r="E67" i="9"/>
  <c r="H66" i="9"/>
  <c r="G66" i="9"/>
  <c r="F66" i="9"/>
  <c r="E66" i="9"/>
  <c r="H65" i="9"/>
  <c r="G65" i="9"/>
  <c r="F65" i="9"/>
  <c r="E65" i="9"/>
  <c r="H64" i="9"/>
  <c r="G64" i="9"/>
  <c r="H70" i="9"/>
  <c r="G70" i="9"/>
  <c r="F70" i="9"/>
  <c r="E70" i="9"/>
  <c r="H71" i="9"/>
  <c r="G71" i="9"/>
  <c r="F71" i="9"/>
  <c r="E71" i="9"/>
  <c r="H63" i="9"/>
  <c r="G63" i="9"/>
  <c r="H62" i="9"/>
  <c r="G62" i="9"/>
  <c r="F62" i="9"/>
  <c r="E62" i="9"/>
  <c r="H57" i="9"/>
  <c r="G57" i="9"/>
  <c r="H58" i="9"/>
  <c r="G58" i="9"/>
  <c r="F58" i="9"/>
  <c r="E58" i="9"/>
  <c r="H56" i="9"/>
  <c r="G56" i="9"/>
  <c r="H59" i="9"/>
  <c r="G59" i="9"/>
  <c r="F59" i="9"/>
  <c r="E59" i="9"/>
  <c r="H55" i="9"/>
  <c r="G55" i="9"/>
  <c r="H54" i="9"/>
  <c r="G54" i="9"/>
  <c r="H49" i="9"/>
  <c r="G49" i="9"/>
  <c r="F49" i="9"/>
  <c r="E49" i="9"/>
  <c r="H48" i="9"/>
  <c r="G48" i="9"/>
  <c r="F48" i="9"/>
  <c r="E48" i="9"/>
  <c r="H47" i="9"/>
  <c r="G47" i="9"/>
  <c r="F47" i="9"/>
  <c r="E47" i="9"/>
  <c r="H42" i="9"/>
  <c r="G42" i="9"/>
  <c r="H53" i="9"/>
  <c r="G53" i="9"/>
  <c r="F53" i="9"/>
  <c r="E53" i="9"/>
  <c r="H41" i="9"/>
  <c r="G41" i="9"/>
  <c r="F41" i="9"/>
  <c r="E41" i="9"/>
  <c r="H46" i="9"/>
  <c r="G46" i="9"/>
  <c r="F46" i="9"/>
  <c r="E46" i="9"/>
  <c r="H45" i="9"/>
  <c r="G45" i="9"/>
  <c r="F45" i="9"/>
  <c r="E45" i="9"/>
  <c r="H44" i="9"/>
  <c r="G44" i="9"/>
  <c r="F44" i="9"/>
  <c r="E44" i="9"/>
  <c r="H50" i="9"/>
  <c r="G50" i="9"/>
  <c r="F50" i="9"/>
  <c r="E50" i="9"/>
  <c r="H40" i="9"/>
  <c r="G40" i="9"/>
  <c r="H39" i="9"/>
  <c r="G39" i="9"/>
  <c r="F39" i="9"/>
  <c r="E39" i="9"/>
  <c r="H35" i="9"/>
  <c r="G35" i="9"/>
  <c r="F35" i="9"/>
  <c r="E35" i="9"/>
  <c r="H37" i="9"/>
  <c r="G37" i="9"/>
  <c r="F37" i="9"/>
  <c r="E37" i="9"/>
  <c r="H38" i="9"/>
  <c r="G38" i="9"/>
  <c r="F38" i="9"/>
  <c r="E38" i="9"/>
  <c r="H36" i="9"/>
  <c r="G36" i="9"/>
  <c r="F36" i="9"/>
  <c r="E36" i="9"/>
  <c r="H34" i="9"/>
  <c r="G34" i="9"/>
  <c r="H33" i="9"/>
  <c r="G33" i="9"/>
  <c r="H29" i="9"/>
  <c r="G29" i="9"/>
  <c r="H28" i="9"/>
  <c r="G28" i="9"/>
  <c r="E28" i="9"/>
  <c r="H27" i="9"/>
  <c r="G27" i="9"/>
  <c r="F27" i="9"/>
  <c r="E27" i="9"/>
  <c r="H25" i="9"/>
  <c r="G25" i="9"/>
  <c r="H21" i="9"/>
  <c r="G21" i="9"/>
  <c r="F21" i="9"/>
  <c r="E21" i="9"/>
  <c r="H23" i="9"/>
  <c r="G23" i="9"/>
  <c r="F23" i="9"/>
  <c r="E23" i="9"/>
  <c r="H18" i="9"/>
  <c r="G18" i="9"/>
  <c r="H24" i="9"/>
  <c r="G24" i="9"/>
  <c r="F24" i="9"/>
  <c r="E24" i="9"/>
  <c r="H19" i="9"/>
  <c r="G19" i="9"/>
  <c r="H16" i="9"/>
  <c r="G16" i="9"/>
  <c r="H20" i="9"/>
  <c r="G20" i="9"/>
  <c r="H15" i="9"/>
  <c r="G15" i="9"/>
  <c r="H13" i="9"/>
  <c r="G13" i="9"/>
  <c r="H12" i="9"/>
  <c r="G12" i="9"/>
  <c r="F12" i="9"/>
  <c r="E12" i="9"/>
  <c r="H5" i="9"/>
  <c r="H10" i="9"/>
  <c r="G10" i="9"/>
  <c r="F10" i="9"/>
  <c r="E10" i="9"/>
  <c r="H7" i="9"/>
  <c r="G7" i="9"/>
  <c r="F7" i="9"/>
  <c r="E7" i="9"/>
  <c r="H8" i="9"/>
  <c r="G8" i="9"/>
  <c r="F8" i="9"/>
  <c r="E8" i="9"/>
  <c r="H3" i="8" l="1"/>
  <c r="G3" i="8"/>
  <c r="I13" i="4"/>
  <c r="G13" i="4"/>
  <c r="I4" i="3"/>
  <c r="G4" i="3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AF79" i="14" l="1"/>
  <c r="AD79" i="14"/>
  <c r="AB79" i="14"/>
  <c r="Z79" i="14"/>
  <c r="X79" i="14"/>
  <c r="V79" i="14"/>
  <c r="T79" i="14"/>
  <c r="R79" i="14"/>
  <c r="P79" i="14"/>
  <c r="N79" i="14"/>
  <c r="L79" i="14"/>
  <c r="J79" i="14"/>
  <c r="J79" i="9" l="1"/>
  <c r="L79" i="9"/>
  <c r="N79" i="9"/>
  <c r="P79" i="9"/>
  <c r="R79" i="9"/>
  <c r="T79" i="9"/>
  <c r="V79" i="9"/>
  <c r="X79" i="9"/>
  <c r="Z79" i="9"/>
  <c r="AB79" i="9"/>
  <c r="AD79" i="9"/>
  <c r="AF79" i="9"/>
  <c r="F14" i="6" l="1"/>
</calcChain>
</file>

<file path=xl/sharedStrings.xml><?xml version="1.0" encoding="utf-8"?>
<sst xmlns="http://schemas.openxmlformats.org/spreadsheetml/2006/main" count="1215" uniqueCount="195">
  <si>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</si>
  <si>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</si>
  <si>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</si>
  <si>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</si>
  <si>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</si>
  <si>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</si>
  <si>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</si>
  <si>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</si>
  <si>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</si>
  <si>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</si>
  <si>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</si>
  <si>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</si>
  <si>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</si>
  <si>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</si>
  <si>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</si>
  <si>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</si>
  <si>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</si>
  <si>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</si>
  <si>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</si>
  <si>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</si>
  <si>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</si>
  <si>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</si>
  <si>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</si>
  <si>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DISCIPLINES</t>
  </si>
  <si>
    <t>ANYTIMES</t>
  </si>
  <si>
    <t>CUMULATIVE TIMES</t>
  </si>
  <si>
    <t>Age Cat. winner</t>
  </si>
  <si>
    <t>Age Cat. leader</t>
  </si>
  <si>
    <t>Tot. Disciplines Completed</t>
  </si>
  <si>
    <t>No. of Anytimes Completed</t>
  </si>
  <si>
    <t>No. of Races Completed</t>
  </si>
  <si>
    <t>Tot. Points (qualifying)</t>
  </si>
  <si>
    <t>Cumul. Time (qualifying)</t>
  </si>
  <si>
    <t>Gender Position</t>
  </si>
  <si>
    <t>Gender winner</t>
  </si>
  <si>
    <t>Champs qualifier</t>
  </si>
  <si>
    <t>Road 3</t>
  </si>
  <si>
    <t>Trail 2</t>
  </si>
  <si>
    <t>Fell 2</t>
  </si>
  <si>
    <t>Trail 3</t>
  </si>
  <si>
    <t>Fell 3</t>
  </si>
  <si>
    <t>Anytime 1</t>
  </si>
  <si>
    <t>Anytime 2</t>
  </si>
  <si>
    <t>Road 1</t>
  </si>
  <si>
    <t>Fell 1</t>
  </si>
  <si>
    <t>Road 2</t>
  </si>
  <si>
    <t>Trail 1</t>
  </si>
  <si>
    <t>Age Cat. winner (must complete all 3 races)</t>
  </si>
  <si>
    <t>Combined Time</t>
  </si>
  <si>
    <t>https://runbundle.com/tools/age-grading-calculator</t>
  </si>
  <si>
    <t>Simple age grading* conducted using below link, which uses conventional age grade model.  Applied to runners who completed both anytime challenges, using age, total distance, and total cumulative time.</t>
  </si>
  <si>
    <t>Age Grade Time</t>
  </si>
  <si>
    <t>Age Grade %</t>
  </si>
  <si>
    <t>*We recognise conventional age grading isn't quite applicable to our champs due to hilly routes.  However, whilst the actual age grade % and time may not be quite correct, the same algorithm is applied to everyone's time, so the relative position and final order of runners should be correct.</t>
  </si>
  <si>
    <t>Mar
MELLOR 10k</t>
  </si>
  <si>
    <t>Feb
HOLLYWOOD 9k</t>
  </si>
  <si>
    <t>Apr
LAD'S LEAP</t>
  </si>
  <si>
    <t>May
EYAM HALF MARATHON</t>
  </si>
  <si>
    <t>Jun
CHINLEY 3 PEAKS</t>
  </si>
  <si>
    <t>Jul
THURLSTONE CHASE</t>
  </si>
  <si>
    <t>Aug
TADDINGTON LANES</t>
  </si>
  <si>
    <t>Sep
KINDER 3 TRIGS</t>
  </si>
  <si>
    <t>Ultra</t>
  </si>
  <si>
    <t>Oct
GLOSSOP SKYLINE
(optional)</t>
  </si>
  <si>
    <t>Nov
LYME PARK PARKRUN</t>
  </si>
  <si>
    <t>Feb - Nov
DOCTOR'S GATE
(compulsory)</t>
  </si>
  <si>
    <t>Feb - Nov
WOODBANK PR
(compulsory)</t>
  </si>
  <si>
    <t>GDH 2026 champs Road (by age cat.)</t>
  </si>
  <si>
    <t>GDH 2026 champs Trail (by age cat.)</t>
  </si>
  <si>
    <t>GDH 2026 champs Fell (by age cat.)</t>
  </si>
  <si>
    <t>F</t>
  </si>
  <si>
    <t>M</t>
  </si>
  <si>
    <t>GDH 2026 champs Ultra (by age cat.)</t>
  </si>
  <si>
    <t>GDH 2026 champs Anytimes (by age cat.)</t>
  </si>
  <si>
    <t>2026 Leaders</t>
  </si>
  <si>
    <t>Doctor's Gate</t>
  </si>
  <si>
    <t>Woodbank pr</t>
  </si>
  <si>
    <t>TOTAL NOMINAL DISTANCE OF BOTH ANYTIME CHALLENGES 2026 = ??.? MILES</t>
  </si>
  <si>
    <t>2026 age grade results</t>
  </si>
  <si>
    <t>Mar
MELLOR 10k TRAIL RUN</t>
  </si>
  <si>
    <t>Gender
(hide column)</t>
  </si>
  <si>
    <t>DoB
(hide column)</t>
  </si>
  <si>
    <t>Overall Leader Male</t>
  </si>
  <si>
    <t>Overall Leader Female</t>
  </si>
  <si>
    <t>A</t>
  </si>
  <si>
    <t>L</t>
  </si>
  <si>
    <t>J</t>
  </si>
  <si>
    <t>R</t>
  </si>
  <si>
    <t>K</t>
  </si>
  <si>
    <t>C</t>
  </si>
  <si>
    <t>V</t>
  </si>
  <si>
    <t>S</t>
  </si>
  <si>
    <t>B</t>
  </si>
  <si>
    <t>H</t>
  </si>
  <si>
    <t>D</t>
  </si>
  <si>
    <t>N</t>
  </si>
  <si>
    <t>I</t>
  </si>
  <si>
    <t>P</t>
  </si>
  <si>
    <t>G</t>
  </si>
  <si>
    <t>E</t>
  </si>
  <si>
    <t>T</t>
  </si>
  <si>
    <t>O</t>
  </si>
  <si>
    <t>Baines</t>
  </si>
  <si>
    <t>Brown</t>
  </si>
  <si>
    <t>Brown-Howe</t>
  </si>
  <si>
    <t>Scanlon</t>
  </si>
  <si>
    <t>Oakland</t>
  </si>
  <si>
    <t>Pilsel</t>
  </si>
  <si>
    <t>Sproston</t>
  </si>
  <si>
    <t>Bowden</t>
  </si>
  <si>
    <t>Brierley</t>
  </si>
  <si>
    <t>Bunnage</t>
  </si>
  <si>
    <t>Williams</t>
  </si>
  <si>
    <t>Gledson</t>
  </si>
  <si>
    <t>McCoy</t>
  </si>
  <si>
    <t>Higgins</t>
  </si>
  <si>
    <t>Cole</t>
  </si>
  <si>
    <t>Brack</t>
  </si>
  <si>
    <t>Venton</t>
  </si>
  <si>
    <t>Peters</t>
  </si>
  <si>
    <t>Buckley</t>
  </si>
  <si>
    <t>Southall</t>
  </si>
  <si>
    <t>Bidwell</t>
  </si>
  <si>
    <t>Collins</t>
  </si>
  <si>
    <t>Lee</t>
  </si>
  <si>
    <t>Curington</t>
  </si>
  <si>
    <t>Taylor</t>
  </si>
  <si>
    <t>Bann</t>
  </si>
  <si>
    <t>Kirkham</t>
  </si>
  <si>
    <t>Gaffney</t>
  </si>
  <si>
    <t>Steckles</t>
  </si>
  <si>
    <t>Stinton</t>
  </si>
  <si>
    <t>Holme</t>
  </si>
  <si>
    <t>Crutchley</t>
  </si>
  <si>
    <t>Peers</t>
  </si>
  <si>
    <t>Hamilton-Griffiths</t>
  </si>
  <si>
    <t>Foster</t>
  </si>
  <si>
    <t>Simpson</t>
  </si>
  <si>
    <t>Skuse</t>
  </si>
  <si>
    <t>Helmer</t>
  </si>
  <si>
    <t>Riddell</t>
  </si>
  <si>
    <t>Jackson</t>
  </si>
  <si>
    <t>Caldwell</t>
  </si>
  <si>
    <t>Frankham</t>
  </si>
  <si>
    <t>Hughes</t>
  </si>
  <si>
    <t>Crossman</t>
  </si>
  <si>
    <t>Woffenden</t>
  </si>
  <si>
    <t>Pollock</t>
  </si>
  <si>
    <t>Crookes</t>
  </si>
  <si>
    <t>Byrne</t>
  </si>
  <si>
    <t>Chrystie-Lowe</t>
  </si>
  <si>
    <t>Murphy</t>
  </si>
  <si>
    <t>Ham</t>
  </si>
  <si>
    <t>Sattaur</t>
  </si>
  <si>
    <t>Featherston</t>
  </si>
  <si>
    <t>Fielding</t>
  </si>
  <si>
    <t>Walton</t>
  </si>
  <si>
    <t>Tainsh</t>
  </si>
  <si>
    <t>Harrison</t>
  </si>
  <si>
    <t>Bedder</t>
  </si>
  <si>
    <t>Wasinski</t>
  </si>
  <si>
    <t xml:space="preserve">Cole </t>
  </si>
  <si>
    <t>A Baines</t>
  </si>
  <si>
    <t>L Wasinski</t>
  </si>
  <si>
    <t>R Sproston</t>
  </si>
  <si>
    <t>R Cole</t>
  </si>
  <si>
    <t>B Buckley</t>
  </si>
  <si>
    <t>J Southall</t>
  </si>
  <si>
    <t>P Skuse</t>
  </si>
  <si>
    <t>S Crossman</t>
  </si>
  <si>
    <t>F Fielding</t>
  </si>
  <si>
    <r>
      <t xml:space="preserve">GDH 2026 Championships Overall (by age cat.)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</si>
  <si>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r>
      <t xml:space="preserve">GDH 2026 Championships Overall (by gender only)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</si>
  <si>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t>Palmer</t>
  </si>
  <si>
    <t>Rettig</t>
  </si>
  <si>
    <t>Jeal</t>
  </si>
  <si>
    <t>Mannion</t>
  </si>
  <si>
    <t>Nevin</t>
  </si>
  <si>
    <t>C Taylor</t>
  </si>
  <si>
    <t>P Woffenden</t>
  </si>
  <si>
    <t>H Lee</t>
  </si>
  <si>
    <t xml:space="preserve">Wasinski </t>
  </si>
  <si>
    <t xml:space="preserve">Fielding </t>
  </si>
  <si>
    <t xml:space="preserve">Caldwell </t>
  </si>
  <si>
    <t>Oliver</t>
  </si>
  <si>
    <t>Ladd</t>
  </si>
  <si>
    <t>Rudd</t>
  </si>
  <si>
    <t>B Ladd</t>
  </si>
  <si>
    <t>T Crookes</t>
  </si>
  <si>
    <t>Chrystie</t>
  </si>
  <si>
    <t>J Scanlon</t>
  </si>
  <si>
    <t>L Oakland</t>
  </si>
  <si>
    <t>J Brack</t>
  </si>
  <si>
    <t>Trinder</t>
  </si>
  <si>
    <t>S Venton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</si>
</sst>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17" xfId="0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1" fillId="0" borderId="0" xfId="0" applyFont="1"/>
    <xf numFmtId="46" fontId="6" fillId="4" borderId="1" xfId="0" applyNumberFormat="1" applyFont="1" applyFill="1" applyBorder="1" applyAlignment="1">
      <alignment horizontal="center" vertical="center"/>
    </xf>
    <xf numFmtId="46" fontId="0" fillId="4" borderId="2" xfId="0" applyNumberFormat="1" applyFill="1" applyBorder="1" applyAlignment="1">
      <alignment horizontal="center"/>
    </xf>
    <xf numFmtId="46" fontId="0" fillId="4" borderId="1" xfId="0" applyNumberFormat="1" applyFill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46" fontId="6" fillId="4" borderId="7" xfId="0" applyNumberFormat="1" applyFont="1" applyFill="1" applyBorder="1" applyAlignment="1">
      <alignment horizontal="center" vertical="center"/>
    </xf>
    <xf numFmtId="46" fontId="6" fillId="4" borderId="7" xfId="0" applyNumberFormat="1" applyFont="1" applyFill="1" applyBorder="1" applyAlignment="1">
      <alignment horizontal="center"/>
    </xf>
    <xf numFmtId="2" fontId="0" fillId="5" borderId="47" xfId="0" applyNumberFormat="1" applyFill="1" applyBorder="1" applyAlignment="1">
      <alignment horizontal="center"/>
    </xf>
    <xf numFmtId="2" fontId="0" fillId="5" borderId="34" xfId="0" applyNumberFormat="1" applyFill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5" borderId="46" xfId="0" applyNumberFormat="1" applyFill="1" applyBorder="1" applyAlignment="1">
      <alignment horizontal="center"/>
    </xf>
    <xf numFmtId="46" fontId="0" fillId="4" borderId="7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9" fillId="0" borderId="0" xfId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6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6" fontId="6" fillId="0" borderId="2" xfId="0" applyNumberFormat="1" applyFont="1" applyBorder="1" applyAlignment="1">
      <alignment horizontal="center"/>
    </xf>
    <xf numFmtId="46" fontId="6" fillId="0" borderId="3" xfId="0" applyNumberFormat="1" applyFont="1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0" fillId="0" borderId="38" xfId="0" applyNumberForma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46" fontId="6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46" fontId="6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46" fontId="0" fillId="0" borderId="38" xfId="0" applyNumberFormat="1" applyBorder="1" applyAlignment="1">
      <alignment horizontal="center" vertical="center"/>
    </xf>
    <xf numFmtId="46" fontId="6" fillId="0" borderId="39" xfId="0" applyNumberFormat="1" applyFont="1" applyBorder="1" applyAlignment="1">
      <alignment horizontal="center"/>
    </xf>
    <xf numFmtId="46" fontId="0" fillId="0" borderId="39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6" fontId="6" fillId="0" borderId="5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6" fontId="6" fillId="0" borderId="1" xfId="0" quotePrefix="1" applyNumberFormat="1" applyFon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/>
    <xf numFmtId="46" fontId="0" fillId="0" borderId="3" xfId="0" applyNumberFormat="1" applyBorder="1" applyAlignment="1">
      <alignment horizontal="center" vertical="center"/>
    </xf>
    <xf numFmtId="4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46" fontId="0" fillId="0" borderId="7" xfId="0" applyNumberFormat="1" applyBorder="1" applyAlignment="1">
      <alignment horizontal="center" vertical="center"/>
    </xf>
    <xf numFmtId="46" fontId="0" fillId="0" borderId="8" xfId="0" applyNumberFormat="1" applyBorder="1" applyAlignment="1">
      <alignment horizontal="center"/>
    </xf>
    <xf numFmtId="0" fontId="6" fillId="0" borderId="10" xfId="0" applyFont="1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6" fillId="0" borderId="4" xfId="0" applyFont="1" applyBorder="1"/>
    <xf numFmtId="0" fontId="6" fillId="0" borderId="21" xfId="0" applyFont="1" applyBorder="1"/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6" borderId="54" xfId="0" applyFont="1" applyFill="1" applyBorder="1" applyAlignment="1">
      <alignment wrapText="1"/>
    </xf>
    <xf numFmtId="3" fontId="0" fillId="6" borderId="55" xfId="0" applyNumberFormat="1" applyFill="1" applyBorder="1"/>
    <xf numFmtId="0" fontId="0" fillId="6" borderId="56" xfId="0" applyFill="1" applyBorder="1"/>
    <xf numFmtId="0" fontId="0" fillId="6" borderId="57" xfId="0" applyFill="1" applyBorder="1"/>
    <xf numFmtId="0" fontId="0" fillId="6" borderId="56" xfId="0" applyFill="1" applyBorder="1" applyAlignment="1">
      <alignment horizontal="left"/>
    </xf>
    <xf numFmtId="0" fontId="0" fillId="6" borderId="57" xfId="0" applyFill="1" applyBorder="1" applyAlignment="1">
      <alignment horizontal="left"/>
    </xf>
    <xf numFmtId="0" fontId="1" fillId="6" borderId="7" xfId="0" applyFont="1" applyFill="1" applyBorder="1" applyAlignment="1">
      <alignment wrapText="1"/>
    </xf>
    <xf numFmtId="0" fontId="1" fillId="6" borderId="5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0" fillId="6" borderId="55" xfId="0" applyNumberFormat="1" applyFill="1" applyBorder="1"/>
    <xf numFmtId="164" fontId="0" fillId="6" borderId="56" xfId="0" applyNumberFormat="1" applyFill="1" applyBorder="1"/>
    <xf numFmtId="0" fontId="0" fillId="6" borderId="55" xfId="0" applyFill="1" applyBorder="1"/>
    <xf numFmtId="46" fontId="0" fillId="0" borderId="5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6" fontId="0" fillId="0" borderId="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 vertical="center"/>
    </xf>
    <xf numFmtId="46" fontId="0" fillId="3" borderId="3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164" fontId="0" fillId="6" borderId="5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46" fontId="0" fillId="0" borderId="49" xfId="0" applyNumberFormat="1" applyBorder="1" applyAlignment="1">
      <alignment horizontal="center"/>
    </xf>
    <xf numFmtId="46" fontId="0" fillId="0" borderId="50" xfId="0" applyNumberFormat="1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59" xfId="0" applyBorder="1"/>
    <xf numFmtId="0" fontId="1" fillId="0" borderId="54" xfId="0" applyFont="1" applyBorder="1" applyAlignment="1">
      <alignment horizontal="left" vertical="center"/>
    </xf>
    <xf numFmtId="0" fontId="6" fillId="0" borderId="59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6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/>
    </xf>
    <xf numFmtId="0" fontId="0" fillId="0" borderId="55" xfId="0" applyBorder="1"/>
    <xf numFmtId="0" fontId="0" fillId="0" borderId="64" xfId="0" applyBorder="1"/>
    <xf numFmtId="0" fontId="0" fillId="0" borderId="65" xfId="0" applyBorder="1"/>
    <xf numFmtId="0" fontId="1" fillId="0" borderId="60" xfId="0" applyFont="1" applyBorder="1" applyAlignment="1">
      <alignment horizontal="left" vertical="center"/>
    </xf>
    <xf numFmtId="164" fontId="0" fillId="6" borderId="7" xfId="0" applyNumberFormat="1" applyFill="1" applyBorder="1"/>
    <xf numFmtId="164" fontId="0" fillId="6" borderId="56" xfId="0" applyNumberFormat="1" applyFill="1" applyBorder="1" applyAlignment="1">
      <alignment horizontal="left"/>
    </xf>
    <xf numFmtId="164" fontId="0" fillId="6" borderId="57" xfId="0" applyNumberFormat="1" applyFill="1" applyBorder="1" applyAlignment="1">
      <alignment horizontal="left"/>
    </xf>
    <xf numFmtId="0" fontId="0" fillId="0" borderId="48" xfId="0" applyBorder="1"/>
    <xf numFmtId="0" fontId="0" fillId="6" borderId="48" xfId="0" applyFill="1" applyBorder="1"/>
    <xf numFmtId="164" fontId="0" fillId="6" borderId="36" xfId="0" applyNumberFormat="1" applyFill="1" applyBorder="1"/>
    <xf numFmtId="0" fontId="0" fillId="0" borderId="36" xfId="0" applyBorder="1"/>
    <xf numFmtId="0" fontId="0" fillId="0" borderId="36" xfId="0" applyBorder="1" applyAlignment="1">
      <alignment horizontal="center"/>
    </xf>
    <xf numFmtId="46" fontId="0" fillId="0" borderId="36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6" fontId="0" fillId="0" borderId="36" xfId="0" applyNumberFormat="1" applyBorder="1" applyAlignment="1">
      <alignment horizontal="center"/>
    </xf>
    <xf numFmtId="46" fontId="0" fillId="0" borderId="41" xfId="0" applyNumberForma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7" xfId="0" applyFill="1" applyBorder="1"/>
    <xf numFmtId="3" fontId="0" fillId="6" borderId="56" xfId="0" applyNumberFormat="1" applyFill="1" applyBorder="1"/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46" fontId="6" fillId="3" borderId="38" xfId="0" applyNumberFormat="1" applyFont="1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0" borderId="56" xfId="0" applyNumberFormat="1" applyBorder="1"/>
    <xf numFmtId="0" fontId="6" fillId="3" borderId="2" xfId="0" applyFont="1" applyFill="1" applyBorder="1" applyAlignment="1">
      <alignment horizontal="center"/>
    </xf>
    <xf numFmtId="46" fontId="6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6" fontId="6" fillId="3" borderId="1" xfId="0" applyNumberFormat="1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46" fontId="6" fillId="3" borderId="38" xfId="0" applyNumberFormat="1" applyFont="1" applyFill="1" applyBorder="1" applyAlignment="1">
      <alignment horizontal="center"/>
    </xf>
    <xf numFmtId="46" fontId="6" fillId="3" borderId="1" xfId="0" quotePrefix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/>
    </xf>
    <xf numFmtId="0" fontId="1" fillId="0" borderId="45" xfId="0" applyFont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9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1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unbundle.com/tools/age-grading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86"/>
  <sheetViews>
    <sheetView zoomScaleNormal="100" workbookViewId="0">
      <pane xSplit="8" ySplit="3" topLeftCell="I49" activePane="bottomRight" state="frozen"/>
      <selection pane="topRight" activeCell="H1" sqref="H1"/>
      <selection pane="bottomLeft" activeCell="A4" sqref="A4"/>
      <selection pane="bottomRight" activeCell="A55" sqref="A55:XFD55"/>
    </sheetView>
  </sheetViews>
  <sheetFormatPr defaultColWidth="8.875" defaultRowHeight="14.3" x14ac:dyDescent="0.25"/>
  <cols>
    <col min="1" max="1" width="2.75" style="18" customWidth="1"/>
    <col min="2" max="2" width="17.375" bestFit="1" customWidth="1"/>
    <col min="3" max="3" width="13.375" customWidth="1"/>
    <col min="4" max="4" width="13.375" style="2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16" t="s">
        <v>171</v>
      </c>
      <c r="B1" s="217"/>
      <c r="C1" s="217"/>
      <c r="D1" s="217"/>
      <c r="E1" s="217"/>
      <c r="F1" s="217"/>
      <c r="G1" s="217"/>
      <c r="H1" s="218"/>
      <c r="I1" s="228" t="s">
        <v>23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 t="s">
        <v>24</v>
      </c>
      <c r="AD1" s="229"/>
      <c r="AE1" s="229"/>
      <c r="AF1" s="230"/>
    </row>
    <row r="2" spans="1:32" ht="45" customHeight="1" x14ac:dyDescent="0.25">
      <c r="A2" s="219"/>
      <c r="B2" s="220"/>
      <c r="C2" s="220"/>
      <c r="D2" s="220"/>
      <c r="E2" s="220"/>
      <c r="F2" s="220"/>
      <c r="G2" s="220"/>
      <c r="H2" s="221"/>
      <c r="I2" s="233" t="s">
        <v>55</v>
      </c>
      <c r="J2" s="234"/>
      <c r="K2" s="231" t="s">
        <v>79</v>
      </c>
      <c r="L2" s="231"/>
      <c r="M2" s="231" t="s">
        <v>56</v>
      </c>
      <c r="N2" s="231"/>
      <c r="O2" s="231" t="s">
        <v>57</v>
      </c>
      <c r="P2" s="231"/>
      <c r="Q2" s="231" t="s">
        <v>58</v>
      </c>
      <c r="R2" s="231"/>
      <c r="S2" s="231" t="s">
        <v>59</v>
      </c>
      <c r="T2" s="231"/>
      <c r="U2" s="231" t="s">
        <v>60</v>
      </c>
      <c r="V2" s="231"/>
      <c r="W2" s="231" t="s">
        <v>61</v>
      </c>
      <c r="X2" s="231"/>
      <c r="Y2" s="231" t="s">
        <v>63</v>
      </c>
      <c r="Z2" s="231"/>
      <c r="AA2" s="231" t="s">
        <v>64</v>
      </c>
      <c r="AB2" s="231"/>
      <c r="AC2" s="231" t="s">
        <v>65</v>
      </c>
      <c r="AD2" s="231"/>
      <c r="AE2" s="231" t="s">
        <v>66</v>
      </c>
      <c r="AF2" s="232"/>
    </row>
    <row r="3" spans="1:32" ht="14.95" customHeight="1" thickBot="1" x14ac:dyDescent="0.3">
      <c r="A3" s="222"/>
      <c r="B3" s="223"/>
      <c r="C3" s="223"/>
      <c r="D3" s="223"/>
      <c r="E3" s="223"/>
      <c r="F3" s="223"/>
      <c r="G3" s="223"/>
      <c r="H3" s="224"/>
      <c r="I3" s="214" t="s">
        <v>43</v>
      </c>
      <c r="J3" s="215"/>
      <c r="K3" s="211" t="s">
        <v>46</v>
      </c>
      <c r="L3" s="212"/>
      <c r="M3" s="211" t="s">
        <v>44</v>
      </c>
      <c r="N3" s="212"/>
      <c r="O3" s="211" t="s">
        <v>45</v>
      </c>
      <c r="P3" s="212"/>
      <c r="Q3" s="211" t="s">
        <v>38</v>
      </c>
      <c r="R3" s="212"/>
      <c r="S3" s="211" t="s">
        <v>37</v>
      </c>
      <c r="T3" s="212"/>
      <c r="U3" s="211" t="s">
        <v>36</v>
      </c>
      <c r="V3" s="212"/>
      <c r="W3" s="211" t="s">
        <v>40</v>
      </c>
      <c r="X3" s="212"/>
      <c r="Y3" s="211" t="s">
        <v>62</v>
      </c>
      <c r="Z3" s="212"/>
      <c r="AA3" s="211" t="s">
        <v>39</v>
      </c>
      <c r="AB3" s="212"/>
      <c r="AC3" s="211" t="s">
        <v>41</v>
      </c>
      <c r="AD3" s="212"/>
      <c r="AE3" s="211" t="s">
        <v>42</v>
      </c>
      <c r="AF3" s="213"/>
    </row>
    <row r="4" spans="1:32" ht="35.5" customHeight="1" thickBot="1" x14ac:dyDescent="0.3">
      <c r="A4" s="157"/>
      <c r="B4" s="156" t="s">
        <v>1</v>
      </c>
      <c r="C4" s="10" t="s">
        <v>3</v>
      </c>
      <c r="D4" s="8" t="s">
        <v>4</v>
      </c>
      <c r="E4" s="8" t="s">
        <v>31</v>
      </c>
      <c r="F4" s="8" t="s">
        <v>32</v>
      </c>
      <c r="G4" s="15" t="s">
        <v>28</v>
      </c>
      <c r="H4" s="9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20" customFormat="1" ht="14.95" customHeight="1" x14ac:dyDescent="0.25">
      <c r="A5" s="158" t="s">
        <v>86</v>
      </c>
      <c r="B5" s="166" t="s">
        <v>105</v>
      </c>
      <c r="C5" s="45" t="s">
        <v>21</v>
      </c>
      <c r="D5" s="93">
        <v>1</v>
      </c>
      <c r="E5" s="90">
        <f>SUM(K5,M5,O5,Q5,S5,U5,W5,Y5,AA5,AC5,AE5)</f>
        <v>393</v>
      </c>
      <c r="F5" s="91">
        <f>SUM(L5,N5,P5,R5,T5,V5,X5,Z5,AB5,AD5,AF5)</f>
        <v>0.35818287037037039</v>
      </c>
      <c r="G5" s="97">
        <f t="shared" ref="G5:G27" si="0">COUNT(I5,K5,M5,O5,Q5,S5,U5,W5,Y5,AA5)</f>
        <v>5</v>
      </c>
      <c r="H5" s="92">
        <f t="shared" ref="H5:H36" si="1">COUNT(AC5,AE5)</f>
        <v>0</v>
      </c>
      <c r="I5" s="49">
        <v>97</v>
      </c>
      <c r="J5" s="50">
        <v>4.2569444444444444E-2</v>
      </c>
      <c r="K5" s="209">
        <v>98</v>
      </c>
      <c r="L5" s="140">
        <v>5.2199074074074071E-2</v>
      </c>
      <c r="M5" s="200">
        <v>98</v>
      </c>
      <c r="N5" s="201">
        <v>9.7118055555555555E-2</v>
      </c>
      <c r="O5" s="193">
        <v>99</v>
      </c>
      <c r="P5" s="201">
        <v>0.10337962962962963</v>
      </c>
      <c r="Q5" s="207">
        <v>98</v>
      </c>
      <c r="R5" s="140">
        <v>0.10548611111111111</v>
      </c>
      <c r="S5" s="93"/>
      <c r="T5" s="50"/>
      <c r="U5" s="93"/>
      <c r="V5" s="91"/>
      <c r="W5" s="93"/>
      <c r="X5" s="50"/>
      <c r="Y5" s="93"/>
      <c r="Z5" s="50"/>
      <c r="AA5" s="93"/>
      <c r="AB5" s="50"/>
      <c r="AC5" s="46"/>
      <c r="AD5" s="50"/>
      <c r="AE5" s="93"/>
      <c r="AF5" s="94"/>
    </row>
    <row r="6" spans="1:32" s="20" customFormat="1" ht="14.95" customHeight="1" x14ac:dyDescent="0.25">
      <c r="A6" s="159" t="s">
        <v>92</v>
      </c>
      <c r="B6" s="146" t="s">
        <v>185</v>
      </c>
      <c r="C6" s="70" t="s">
        <v>21</v>
      </c>
      <c r="D6" s="77">
        <v>2</v>
      </c>
      <c r="E6" s="79">
        <f t="shared" ref="E6:F12" si="2">SUM(I6,K6,M6,O6,Q6,S6,U6,W6,Y6,AA6,AC6,AE6)</f>
        <v>299</v>
      </c>
      <c r="F6" s="80">
        <f t="shared" si="2"/>
        <v>0.1814236111111111</v>
      </c>
      <c r="G6" s="48">
        <f t="shared" si="0"/>
        <v>3</v>
      </c>
      <c r="H6" s="81">
        <f t="shared" si="1"/>
        <v>0</v>
      </c>
      <c r="I6" s="84"/>
      <c r="J6" s="73"/>
      <c r="K6" s="71"/>
      <c r="L6" s="73"/>
      <c r="M6" s="198">
        <v>100</v>
      </c>
      <c r="N6" s="142">
        <v>4.6574074074074073E-2</v>
      </c>
      <c r="O6" s="192">
        <v>100</v>
      </c>
      <c r="P6" s="142">
        <v>7.2418981481481487E-2</v>
      </c>
      <c r="Q6" s="198">
        <v>99</v>
      </c>
      <c r="R6" s="142">
        <v>6.2430555555555559E-2</v>
      </c>
      <c r="S6" s="75"/>
      <c r="T6" s="76"/>
      <c r="U6" s="74"/>
      <c r="V6" s="58"/>
      <c r="W6" s="75"/>
      <c r="X6" s="76"/>
      <c r="Y6" s="75"/>
      <c r="Z6" s="76"/>
      <c r="AA6" s="75"/>
      <c r="AB6" s="76"/>
      <c r="AC6" s="74"/>
      <c r="AD6" s="58"/>
      <c r="AE6" s="75"/>
      <c r="AF6" s="78"/>
    </row>
    <row r="7" spans="1:32" s="20" customFormat="1" ht="14.95" customHeight="1" x14ac:dyDescent="0.25">
      <c r="A7" s="159" t="s">
        <v>84</v>
      </c>
      <c r="B7" s="146" t="s">
        <v>103</v>
      </c>
      <c r="C7" s="70" t="s">
        <v>21</v>
      </c>
      <c r="D7" s="77">
        <v>3</v>
      </c>
      <c r="E7" s="57">
        <f t="shared" si="2"/>
        <v>297</v>
      </c>
      <c r="F7" s="58">
        <f t="shared" si="2"/>
        <v>0.12939814814814815</v>
      </c>
      <c r="G7" s="48">
        <f t="shared" si="0"/>
        <v>3</v>
      </c>
      <c r="H7" s="59">
        <f t="shared" si="1"/>
        <v>0</v>
      </c>
      <c r="I7" s="141">
        <v>99</v>
      </c>
      <c r="J7" s="142">
        <v>3.408564814814815E-2</v>
      </c>
      <c r="K7" s="190">
        <v>99</v>
      </c>
      <c r="L7" s="191">
        <v>4.234953703703704E-2</v>
      </c>
      <c r="M7" s="202">
        <v>99</v>
      </c>
      <c r="N7" s="203">
        <v>5.2962962962962962E-2</v>
      </c>
      <c r="O7" s="71"/>
      <c r="P7" s="73"/>
      <c r="Q7" s="75"/>
      <c r="R7" s="76"/>
      <c r="S7" s="77"/>
      <c r="T7" s="73"/>
      <c r="U7" s="77"/>
      <c r="V7" s="80"/>
      <c r="W7" s="75"/>
      <c r="X7" s="76"/>
      <c r="Y7" s="75"/>
      <c r="Z7" s="76"/>
      <c r="AA7" s="75"/>
      <c r="AB7" s="76"/>
      <c r="AC7" s="74"/>
      <c r="AD7" s="58"/>
      <c r="AE7" s="75"/>
      <c r="AF7" s="78"/>
    </row>
    <row r="8" spans="1:32" s="20" customFormat="1" ht="14.95" customHeight="1" x14ac:dyDescent="0.25">
      <c r="A8" s="159" t="s">
        <v>84</v>
      </c>
      <c r="B8" s="199" t="s">
        <v>102</v>
      </c>
      <c r="C8" s="70" t="s">
        <v>21</v>
      </c>
      <c r="D8" s="77">
        <v>4</v>
      </c>
      <c r="E8" s="79">
        <f t="shared" si="2"/>
        <v>200</v>
      </c>
      <c r="F8" s="80">
        <f t="shared" si="2"/>
        <v>6.6168981481481481E-2</v>
      </c>
      <c r="G8" s="96">
        <f t="shared" si="0"/>
        <v>2</v>
      </c>
      <c r="H8" s="81">
        <f t="shared" si="1"/>
        <v>0</v>
      </c>
      <c r="I8" s="141">
        <v>100</v>
      </c>
      <c r="J8" s="142">
        <v>2.8634259259259259E-2</v>
      </c>
      <c r="K8" s="192">
        <v>100</v>
      </c>
      <c r="L8" s="142">
        <v>3.7534722222222219E-2</v>
      </c>
      <c r="M8" s="77"/>
      <c r="N8" s="73"/>
      <c r="O8" s="74"/>
      <c r="P8" s="76"/>
      <c r="Q8" s="75"/>
      <c r="R8" s="76"/>
      <c r="S8" s="75"/>
      <c r="T8" s="76"/>
      <c r="U8" s="74"/>
      <c r="V8" s="58"/>
      <c r="W8" s="77"/>
      <c r="X8" s="73"/>
      <c r="Y8" s="77"/>
      <c r="Z8" s="73"/>
      <c r="AA8" s="77"/>
      <c r="AB8" s="73"/>
      <c r="AC8" s="71"/>
      <c r="AD8" s="73"/>
      <c r="AE8" s="77"/>
      <c r="AF8" s="83"/>
    </row>
    <row r="9" spans="1:32" s="20" customFormat="1" ht="14.95" customHeight="1" x14ac:dyDescent="0.25">
      <c r="A9" s="159" t="s">
        <v>96</v>
      </c>
      <c r="B9" s="146" t="s">
        <v>193</v>
      </c>
      <c r="C9" s="70" t="s">
        <v>21</v>
      </c>
      <c r="D9" s="77">
        <v>5</v>
      </c>
      <c r="E9" s="79">
        <f t="shared" si="2"/>
        <v>100</v>
      </c>
      <c r="F9" s="80">
        <f t="shared" si="2"/>
        <v>6.0555555555555557E-2</v>
      </c>
      <c r="G9" s="48">
        <f t="shared" si="0"/>
        <v>1</v>
      </c>
      <c r="H9" s="81">
        <f t="shared" si="1"/>
        <v>0</v>
      </c>
      <c r="I9" s="72"/>
      <c r="J9" s="73"/>
      <c r="K9" s="71"/>
      <c r="L9" s="73"/>
      <c r="M9" s="77"/>
      <c r="N9" s="73"/>
      <c r="O9" s="71"/>
      <c r="P9" s="73"/>
      <c r="Q9" s="198">
        <v>100</v>
      </c>
      <c r="R9" s="142">
        <v>6.0555555555555557E-2</v>
      </c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20" customFormat="1" ht="14.95" customHeight="1" x14ac:dyDescent="0.25">
      <c r="A10" s="159" t="s">
        <v>85</v>
      </c>
      <c r="B10" s="146" t="s">
        <v>104</v>
      </c>
      <c r="C10" s="70" t="s">
        <v>21</v>
      </c>
      <c r="D10" s="77">
        <v>6</v>
      </c>
      <c r="E10" s="57">
        <f t="shared" si="2"/>
        <v>98</v>
      </c>
      <c r="F10" s="58">
        <f t="shared" si="2"/>
        <v>3.4282407407407407E-2</v>
      </c>
      <c r="G10" s="48">
        <f t="shared" si="0"/>
        <v>1</v>
      </c>
      <c r="H10" s="59">
        <f t="shared" si="1"/>
        <v>0</v>
      </c>
      <c r="I10" s="141">
        <v>98</v>
      </c>
      <c r="J10" s="142">
        <v>3.4282407407407407E-2</v>
      </c>
      <c r="K10" s="74"/>
      <c r="L10" s="58"/>
      <c r="M10" s="77"/>
      <c r="N10" s="73"/>
      <c r="O10" s="74"/>
      <c r="P10" s="76"/>
      <c r="Q10" s="75"/>
      <c r="R10" s="76"/>
      <c r="S10" s="75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20" customFormat="1" ht="14.95" customHeight="1" x14ac:dyDescent="0.25">
      <c r="A11" s="159" t="s">
        <v>85</v>
      </c>
      <c r="B11" s="146" t="s">
        <v>160</v>
      </c>
      <c r="C11" s="70" t="s">
        <v>8</v>
      </c>
      <c r="D11" s="77">
        <v>1</v>
      </c>
      <c r="E11" s="79">
        <f t="shared" si="2"/>
        <v>400</v>
      </c>
      <c r="F11" s="80">
        <f t="shared" si="2"/>
        <v>0.19733796296296297</v>
      </c>
      <c r="G11" s="48">
        <f t="shared" si="0"/>
        <v>4</v>
      </c>
      <c r="H11" s="81">
        <f t="shared" si="1"/>
        <v>0</v>
      </c>
      <c r="I11" s="141">
        <v>100</v>
      </c>
      <c r="J11" s="142">
        <v>2.7384259259259261E-2</v>
      </c>
      <c r="K11" s="190">
        <v>100</v>
      </c>
      <c r="L11" s="191">
        <v>3.8865740740740742E-2</v>
      </c>
      <c r="M11" s="202">
        <v>100</v>
      </c>
      <c r="N11" s="203">
        <v>5.6377314814814818E-2</v>
      </c>
      <c r="O11" s="74"/>
      <c r="P11" s="76"/>
      <c r="Q11" s="202">
        <v>100</v>
      </c>
      <c r="R11" s="203">
        <v>7.4710648148148151E-2</v>
      </c>
      <c r="S11" s="75"/>
      <c r="T11" s="76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20" customFormat="1" ht="14.95" customHeight="1" x14ac:dyDescent="0.25">
      <c r="A12" s="159" t="s">
        <v>85</v>
      </c>
      <c r="B12" s="146" t="s">
        <v>106</v>
      </c>
      <c r="C12" s="70" t="s">
        <v>8</v>
      </c>
      <c r="D12" s="77">
        <v>2</v>
      </c>
      <c r="E12" s="57">
        <f t="shared" si="2"/>
        <v>395</v>
      </c>
      <c r="F12" s="58">
        <f t="shared" si="2"/>
        <v>0.26706018518518521</v>
      </c>
      <c r="G12" s="48">
        <f t="shared" si="0"/>
        <v>4</v>
      </c>
      <c r="H12" s="59">
        <f t="shared" si="1"/>
        <v>0</v>
      </c>
      <c r="I12" s="141">
        <v>99</v>
      </c>
      <c r="J12" s="142">
        <v>3.3784722222222223E-2</v>
      </c>
      <c r="K12" s="190">
        <v>97</v>
      </c>
      <c r="L12" s="191">
        <v>5.2881944444444447E-2</v>
      </c>
      <c r="M12" s="75"/>
      <c r="N12" s="76"/>
      <c r="O12" s="190">
        <v>100</v>
      </c>
      <c r="P12" s="203">
        <v>8.532407407407408E-2</v>
      </c>
      <c r="Q12" s="202">
        <v>99</v>
      </c>
      <c r="R12" s="203">
        <v>9.5069444444444443E-2</v>
      </c>
      <c r="S12" s="75"/>
      <c r="T12" s="76"/>
      <c r="U12" s="74"/>
      <c r="V12" s="58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20" customFormat="1" ht="14.95" customHeight="1" x14ac:dyDescent="0.25">
      <c r="A13" s="159" t="s">
        <v>84</v>
      </c>
      <c r="B13" s="146" t="s">
        <v>107</v>
      </c>
      <c r="C13" s="70" t="s">
        <v>8</v>
      </c>
      <c r="D13" s="77">
        <v>3</v>
      </c>
      <c r="E13" s="57">
        <f>SUM(I13,K13,M13,O13,S13,U13,W13,Y13,AA13,AC13,AE13)</f>
        <v>394</v>
      </c>
      <c r="F13" s="58">
        <f>SUM(J13,L13,N13,P13,T13,V13,X13,Z13,AB13,AD13,AF13)</f>
        <v>0.30931712962962965</v>
      </c>
      <c r="G13" s="48">
        <f t="shared" si="0"/>
        <v>5</v>
      </c>
      <c r="H13" s="59">
        <f t="shared" si="1"/>
        <v>0</v>
      </c>
      <c r="I13" s="141">
        <v>98</v>
      </c>
      <c r="J13" s="142">
        <v>3.9363425925925927E-2</v>
      </c>
      <c r="K13" s="190">
        <v>98</v>
      </c>
      <c r="L13" s="191">
        <v>4.988425925925926E-2</v>
      </c>
      <c r="M13" s="202">
        <v>99</v>
      </c>
      <c r="N13" s="203">
        <v>0.11912037037037038</v>
      </c>
      <c r="O13" s="190">
        <v>99</v>
      </c>
      <c r="P13" s="203">
        <v>0.10094907407407408</v>
      </c>
      <c r="Q13" s="75">
        <v>98</v>
      </c>
      <c r="R13" s="76">
        <v>0.15619212962962964</v>
      </c>
      <c r="S13" s="77"/>
      <c r="T13" s="73"/>
      <c r="U13" s="77"/>
      <c r="V13" s="80"/>
      <c r="W13" s="77"/>
      <c r="X13" s="73"/>
      <c r="Y13" s="77"/>
      <c r="Z13" s="73"/>
      <c r="AA13" s="77"/>
      <c r="AB13" s="73"/>
      <c r="AC13" s="71"/>
      <c r="AD13" s="73"/>
      <c r="AE13" s="77"/>
      <c r="AF13" s="83"/>
    </row>
    <row r="14" spans="1:32" s="20" customFormat="1" ht="14.95" customHeight="1" x14ac:dyDescent="0.25">
      <c r="A14" s="159" t="s">
        <v>99</v>
      </c>
      <c r="B14" s="146" t="s">
        <v>174</v>
      </c>
      <c r="C14" s="70" t="s">
        <v>8</v>
      </c>
      <c r="D14" s="77">
        <v>4</v>
      </c>
      <c r="E14" s="79">
        <f>SUM(I14,K14,M14,O14,Q14,S14,U14,W14,Y14,AA14,AC14,AE14)</f>
        <v>99</v>
      </c>
      <c r="F14" s="80">
        <f>SUM(J14,L14,N14,P14,R14,T14,V14,X14,Z14,AB14,AD14,AF14)</f>
        <v>4.4513888888888888E-2</v>
      </c>
      <c r="G14" s="48">
        <f t="shared" si="0"/>
        <v>1</v>
      </c>
      <c r="H14" s="81">
        <f t="shared" si="1"/>
        <v>0</v>
      </c>
      <c r="I14" s="72"/>
      <c r="J14" s="73"/>
      <c r="K14" s="192">
        <v>99</v>
      </c>
      <c r="L14" s="142">
        <v>4.4513888888888888E-2</v>
      </c>
      <c r="M14" s="75"/>
      <c r="N14" s="76"/>
      <c r="O14" s="71"/>
      <c r="P14" s="73"/>
      <c r="Q14" s="77"/>
      <c r="R14" s="73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20" customFormat="1" ht="14.95" customHeight="1" x14ac:dyDescent="0.25">
      <c r="A15" s="159" t="s">
        <v>87</v>
      </c>
      <c r="B15" s="146" t="s">
        <v>108</v>
      </c>
      <c r="C15" s="70" t="s">
        <v>9</v>
      </c>
      <c r="D15" s="77">
        <v>1</v>
      </c>
      <c r="E15" s="57">
        <f>SUM(I15,K15,M15,Q15,S15,U15,W15,Y15,AA15,AC15,AE15)</f>
        <v>400</v>
      </c>
      <c r="F15" s="58">
        <f>SUM(J15,L15,N15,R15,T15,V15,X15,Z15,AB15,AD15,AF15)</f>
        <v>0.18844907407407407</v>
      </c>
      <c r="G15" s="48">
        <f t="shared" si="0"/>
        <v>5</v>
      </c>
      <c r="H15" s="59">
        <f t="shared" si="1"/>
        <v>0</v>
      </c>
      <c r="I15" s="141">
        <v>100</v>
      </c>
      <c r="J15" s="142">
        <v>2.9490740740740741E-2</v>
      </c>
      <c r="K15" s="190">
        <v>100</v>
      </c>
      <c r="L15" s="191">
        <v>4.0243055555555553E-2</v>
      </c>
      <c r="M15" s="198">
        <v>100</v>
      </c>
      <c r="N15" s="142">
        <v>5.3599537037037036E-2</v>
      </c>
      <c r="O15" s="74">
        <v>100</v>
      </c>
      <c r="P15" s="76">
        <v>7.2546296296296303E-2</v>
      </c>
      <c r="Q15" s="202">
        <v>100</v>
      </c>
      <c r="R15" s="203">
        <v>6.5115740740740738E-2</v>
      </c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20" customFormat="1" ht="14.95" customHeight="1" x14ac:dyDescent="0.25">
      <c r="A16" s="159" t="s">
        <v>89</v>
      </c>
      <c r="B16" s="146" t="s">
        <v>110</v>
      </c>
      <c r="C16" s="70" t="s">
        <v>9</v>
      </c>
      <c r="D16" s="77">
        <v>2</v>
      </c>
      <c r="E16" s="79">
        <f>SUM(I16,K16,O16,Q16,S16,U16,W16,Y16,AA16,AC16,AE16)</f>
        <v>390</v>
      </c>
      <c r="F16" s="80">
        <f>SUM(J16,L16,P16,R16,T16,V16,X16,Z16,AB16,AD16,AF16)</f>
        <v>0.27091435185185186</v>
      </c>
      <c r="G16" s="96">
        <f t="shared" si="0"/>
        <v>5</v>
      </c>
      <c r="H16" s="81">
        <f t="shared" si="1"/>
        <v>0</v>
      </c>
      <c r="I16" s="141">
        <v>97</v>
      </c>
      <c r="J16" s="142">
        <v>3.5555555555555556E-2</v>
      </c>
      <c r="K16" s="198">
        <v>98</v>
      </c>
      <c r="L16" s="142">
        <v>5.0694444444444445E-2</v>
      </c>
      <c r="M16" s="75">
        <v>94</v>
      </c>
      <c r="N16" s="76">
        <v>7.5173611111111108E-2</v>
      </c>
      <c r="O16" s="190">
        <v>98</v>
      </c>
      <c r="P16" s="203">
        <v>9.0219907407407401E-2</v>
      </c>
      <c r="Q16" s="202">
        <v>97</v>
      </c>
      <c r="R16" s="203">
        <v>9.4444444444444442E-2</v>
      </c>
      <c r="S16" s="75"/>
      <c r="T16" s="76"/>
      <c r="U16" s="74"/>
      <c r="V16" s="58"/>
      <c r="W16" s="75"/>
      <c r="X16" s="76"/>
      <c r="Y16" s="75"/>
      <c r="Z16" s="76"/>
      <c r="AA16" s="75"/>
      <c r="AB16" s="76"/>
      <c r="AC16" s="74"/>
      <c r="AD16" s="58"/>
      <c r="AE16" s="75"/>
      <c r="AF16" s="78"/>
    </row>
    <row r="17" spans="1:32" s="20" customFormat="1" ht="14.95" customHeight="1" x14ac:dyDescent="0.25">
      <c r="A17" s="159" t="s">
        <v>87</v>
      </c>
      <c r="B17" s="146" t="s">
        <v>156</v>
      </c>
      <c r="C17" s="70" t="s">
        <v>9</v>
      </c>
      <c r="D17" s="77">
        <v>3</v>
      </c>
      <c r="E17" s="79">
        <f>SUM(I17,M17,O17,Q17,S17,U17,W17,Y17,AA17,AC17,AE17)</f>
        <v>389</v>
      </c>
      <c r="F17" s="80">
        <f>SUM(J17,N17,P17,R17,T17,V17,X17,Z17,AB17,AD17,AF17)</f>
        <v>0.27872685185185186</v>
      </c>
      <c r="G17" s="48">
        <f t="shared" si="0"/>
        <v>5</v>
      </c>
      <c r="H17" s="81">
        <f t="shared" si="1"/>
        <v>0</v>
      </c>
      <c r="I17" s="141">
        <v>98</v>
      </c>
      <c r="J17" s="142">
        <v>3.4328703703703702E-2</v>
      </c>
      <c r="K17" s="74">
        <v>93</v>
      </c>
      <c r="L17" s="58">
        <v>5.7395833333333333E-2</v>
      </c>
      <c r="M17" s="202">
        <v>98</v>
      </c>
      <c r="N17" s="203">
        <v>6.4259259259259266E-2</v>
      </c>
      <c r="O17" s="192">
        <v>95</v>
      </c>
      <c r="P17" s="142">
        <v>9.1874999999999998E-2</v>
      </c>
      <c r="Q17" s="202">
        <v>98</v>
      </c>
      <c r="R17" s="203">
        <v>8.8263888888888892E-2</v>
      </c>
      <c r="S17" s="75"/>
      <c r="T17" s="76"/>
      <c r="U17" s="77"/>
      <c r="V17" s="80"/>
      <c r="W17" s="77"/>
      <c r="X17" s="73"/>
      <c r="Y17" s="75"/>
      <c r="Z17" s="76"/>
      <c r="AA17" s="75"/>
      <c r="AB17" s="76"/>
      <c r="AC17" s="74"/>
      <c r="AD17" s="58"/>
      <c r="AE17" s="75"/>
      <c r="AF17" s="78"/>
    </row>
    <row r="18" spans="1:32" s="20" customFormat="1" ht="14.95" customHeight="1" x14ac:dyDescent="0.25">
      <c r="A18" s="159" t="s">
        <v>84</v>
      </c>
      <c r="B18" s="146" t="s">
        <v>113</v>
      </c>
      <c r="C18" s="70" t="s">
        <v>9</v>
      </c>
      <c r="D18" s="77">
        <v>4</v>
      </c>
      <c r="E18" s="57">
        <f>SUM(K18,M18,O18,Q18,S18,U18,W18,Y18,AA18,AC18,AE18)</f>
        <v>389</v>
      </c>
      <c r="F18" s="58">
        <f>SUM(L18,N18,P18,R18,T18,V18,X18,Z18,AB18,AD18,AF18)</f>
        <v>0.29037037037037039</v>
      </c>
      <c r="G18" s="48">
        <f t="shared" si="0"/>
        <v>5</v>
      </c>
      <c r="H18" s="59">
        <f t="shared" si="1"/>
        <v>0</v>
      </c>
      <c r="I18" s="72">
        <v>94</v>
      </c>
      <c r="J18" s="73">
        <v>4.2233796296296297E-2</v>
      </c>
      <c r="K18" s="190">
        <v>97</v>
      </c>
      <c r="L18" s="191">
        <v>5.2025462962962961E-2</v>
      </c>
      <c r="M18" s="202">
        <v>96</v>
      </c>
      <c r="N18" s="203">
        <v>6.9571759259259264E-2</v>
      </c>
      <c r="O18" s="190">
        <v>97</v>
      </c>
      <c r="P18" s="203">
        <v>9.026620370370371E-2</v>
      </c>
      <c r="Q18" s="202">
        <v>99</v>
      </c>
      <c r="R18" s="203">
        <v>7.8506944444444449E-2</v>
      </c>
      <c r="S18" s="75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20" customFormat="1" ht="14.95" customHeight="1" x14ac:dyDescent="0.25">
      <c r="A19" s="159" t="s">
        <v>90</v>
      </c>
      <c r="B19" s="146" t="s">
        <v>111</v>
      </c>
      <c r="C19" s="70" t="s">
        <v>9</v>
      </c>
      <c r="D19" s="77">
        <v>5</v>
      </c>
      <c r="E19" s="57">
        <f>SUM(I19,K19,M19,O19,S19,U19,W19,Y19,AA19,AC19,AE19)</f>
        <v>385</v>
      </c>
      <c r="F19" s="58">
        <f>SUM(J19,L19,N19,P19,T19,V19,X19,Z19,AB19,AD19,AF19)</f>
        <v>0.25077546296296294</v>
      </c>
      <c r="G19" s="48">
        <f t="shared" si="0"/>
        <v>5</v>
      </c>
      <c r="H19" s="59">
        <f t="shared" si="1"/>
        <v>0</v>
      </c>
      <c r="I19" s="141">
        <v>96</v>
      </c>
      <c r="J19" s="142">
        <v>3.7824074074074072E-2</v>
      </c>
      <c r="K19" s="190">
        <v>96</v>
      </c>
      <c r="L19" s="191">
        <v>5.3425925925925925E-2</v>
      </c>
      <c r="M19" s="202">
        <v>97</v>
      </c>
      <c r="N19" s="203">
        <v>6.9155092592592587E-2</v>
      </c>
      <c r="O19" s="190">
        <v>96</v>
      </c>
      <c r="P19" s="203">
        <v>9.0370370370370365E-2</v>
      </c>
      <c r="Q19" s="75">
        <v>96</v>
      </c>
      <c r="R19" s="76">
        <v>9.4687499999999994E-2</v>
      </c>
      <c r="S19" s="75"/>
      <c r="T19" s="76"/>
      <c r="U19" s="74"/>
      <c r="V19" s="58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20" customFormat="1" ht="14.95" customHeight="1" x14ac:dyDescent="0.25">
      <c r="A20" s="159" t="s">
        <v>88</v>
      </c>
      <c r="B20" s="146" t="s">
        <v>109</v>
      </c>
      <c r="C20" s="70" t="s">
        <v>9</v>
      </c>
      <c r="D20" s="77">
        <v>6</v>
      </c>
      <c r="E20" s="57">
        <f>SUM(I20,K20,M20,Q20,S20,U20,W20,Y20,AA20,AC20,AE20)</f>
        <v>384</v>
      </c>
      <c r="F20" s="58">
        <f>SUM(J20,L20,N20,R20,T20,V20,X20,Z20,AB20,AD20,AF20)</f>
        <v>0.25390046296296298</v>
      </c>
      <c r="G20" s="48">
        <f t="shared" si="0"/>
        <v>5</v>
      </c>
      <c r="H20" s="59">
        <f t="shared" si="1"/>
        <v>0</v>
      </c>
      <c r="I20" s="141">
        <v>99</v>
      </c>
      <c r="J20" s="142">
        <v>3.4282407407407407E-2</v>
      </c>
      <c r="K20" s="192">
        <v>95</v>
      </c>
      <c r="L20" s="142">
        <v>5.4942129629629632E-2</v>
      </c>
      <c r="M20" s="202">
        <v>95</v>
      </c>
      <c r="N20" s="203">
        <v>6.9710648148148147E-2</v>
      </c>
      <c r="O20" s="74">
        <v>94</v>
      </c>
      <c r="P20" s="76">
        <v>9.8009259259259254E-2</v>
      </c>
      <c r="Q20" s="202">
        <v>95</v>
      </c>
      <c r="R20" s="203">
        <v>9.4965277777777773E-2</v>
      </c>
      <c r="S20" s="75"/>
      <c r="T20" s="76"/>
      <c r="U20" s="74"/>
      <c r="V20" s="58"/>
      <c r="W20" s="75"/>
      <c r="X20" s="76"/>
      <c r="Y20" s="77"/>
      <c r="Z20" s="73"/>
      <c r="AA20" s="77"/>
      <c r="AB20" s="73"/>
      <c r="AC20" s="71"/>
      <c r="AD20" s="73"/>
      <c r="AE20" s="77"/>
      <c r="AF20" s="83"/>
    </row>
    <row r="21" spans="1:32" s="20" customFormat="1" ht="14.95" customHeight="1" x14ac:dyDescent="0.25">
      <c r="A21" s="159" t="s">
        <v>89</v>
      </c>
      <c r="B21" s="146" t="s">
        <v>115</v>
      </c>
      <c r="C21" s="70" t="s">
        <v>9</v>
      </c>
      <c r="D21" s="77">
        <v>7</v>
      </c>
      <c r="E21" s="57">
        <f t="shared" ref="E21:F24" si="3">SUM(I21,K21,M21,O21,Q21,S21,U21,W21,Y21,AA21,AC21,AE21)</f>
        <v>372</v>
      </c>
      <c r="F21" s="58">
        <f t="shared" si="3"/>
        <v>0.34282407407407411</v>
      </c>
      <c r="G21" s="48">
        <f t="shared" si="0"/>
        <v>4</v>
      </c>
      <c r="H21" s="59">
        <f t="shared" si="1"/>
        <v>0</v>
      </c>
      <c r="I21" s="141">
        <v>92</v>
      </c>
      <c r="J21" s="142">
        <v>4.5949074074074073E-2</v>
      </c>
      <c r="K21" s="71"/>
      <c r="L21" s="73"/>
      <c r="M21" s="202">
        <v>93</v>
      </c>
      <c r="N21" s="203">
        <v>8.7210648148148148E-2</v>
      </c>
      <c r="O21" s="190">
        <v>93</v>
      </c>
      <c r="P21" s="203">
        <v>0.11387731481481482</v>
      </c>
      <c r="Q21" s="202">
        <v>94</v>
      </c>
      <c r="R21" s="203">
        <v>9.5787037037037032E-2</v>
      </c>
      <c r="S21" s="75"/>
      <c r="T21" s="76"/>
      <c r="U21" s="74"/>
      <c r="V21" s="58"/>
      <c r="W21" s="75"/>
      <c r="X21" s="76"/>
      <c r="Y21" s="75"/>
      <c r="Z21" s="76"/>
      <c r="AA21" s="75"/>
      <c r="AB21" s="76"/>
      <c r="AC21" s="74"/>
      <c r="AD21" s="58"/>
      <c r="AE21" s="75"/>
      <c r="AF21" s="78"/>
    </row>
    <row r="22" spans="1:32" s="20" customFormat="1" ht="14.95" customHeight="1" x14ac:dyDescent="0.25">
      <c r="A22" s="159" t="s">
        <v>101</v>
      </c>
      <c r="B22" s="146" t="s">
        <v>176</v>
      </c>
      <c r="C22" s="70" t="s">
        <v>9</v>
      </c>
      <c r="D22" s="77">
        <v>8</v>
      </c>
      <c r="E22" s="79">
        <f t="shared" si="3"/>
        <v>297</v>
      </c>
      <c r="F22" s="80">
        <f t="shared" si="3"/>
        <v>0.1870138888888889</v>
      </c>
      <c r="G22" s="48">
        <f t="shared" si="0"/>
        <v>3</v>
      </c>
      <c r="H22" s="81">
        <f t="shared" si="1"/>
        <v>0</v>
      </c>
      <c r="I22" s="72"/>
      <c r="J22" s="73"/>
      <c r="K22" s="192">
        <v>99</v>
      </c>
      <c r="L22" s="142">
        <v>4.238425925925926E-2</v>
      </c>
      <c r="M22" s="198">
        <v>99</v>
      </c>
      <c r="N22" s="142">
        <v>5.9814814814814814E-2</v>
      </c>
      <c r="O22" s="190">
        <v>99</v>
      </c>
      <c r="P22" s="203">
        <v>8.4814814814814815E-2</v>
      </c>
      <c r="Q22" s="77"/>
      <c r="R22" s="73"/>
      <c r="S22" s="75"/>
      <c r="T22" s="76"/>
      <c r="U22" s="74"/>
      <c r="V22" s="58"/>
      <c r="W22" s="75"/>
      <c r="X22" s="76"/>
      <c r="Y22" s="75"/>
      <c r="Z22" s="76"/>
      <c r="AA22" s="75"/>
      <c r="AB22" s="76"/>
      <c r="AC22" s="74"/>
      <c r="AD22" s="58"/>
      <c r="AE22" s="75"/>
      <c r="AF22" s="78"/>
    </row>
    <row r="23" spans="1:32" s="20" customFormat="1" ht="14.95" customHeight="1" x14ac:dyDescent="0.25">
      <c r="A23" s="159" t="s">
        <v>87</v>
      </c>
      <c r="B23" s="146" t="s">
        <v>114</v>
      </c>
      <c r="C23" s="70" t="s">
        <v>9</v>
      </c>
      <c r="D23" s="77">
        <v>9</v>
      </c>
      <c r="E23" s="57">
        <f t="shared" si="3"/>
        <v>187</v>
      </c>
      <c r="F23" s="58">
        <f t="shared" si="3"/>
        <v>0.10194444444444445</v>
      </c>
      <c r="G23" s="48">
        <f t="shared" si="0"/>
        <v>2</v>
      </c>
      <c r="H23" s="59">
        <f t="shared" si="1"/>
        <v>0</v>
      </c>
      <c r="I23" s="141">
        <v>93</v>
      </c>
      <c r="J23" s="142">
        <v>4.4803240740740741E-2</v>
      </c>
      <c r="K23" s="190">
        <v>94</v>
      </c>
      <c r="L23" s="191">
        <v>5.7141203703703701E-2</v>
      </c>
      <c r="M23" s="75"/>
      <c r="N23" s="76"/>
      <c r="O23" s="74"/>
      <c r="P23" s="82"/>
      <c r="Q23" s="75"/>
      <c r="R23" s="76"/>
      <c r="S23" s="77"/>
      <c r="T23" s="73"/>
      <c r="U23" s="74"/>
      <c r="V23" s="58"/>
      <c r="W23" s="75"/>
      <c r="X23" s="76"/>
      <c r="Y23" s="75"/>
      <c r="Z23" s="76"/>
      <c r="AA23" s="75"/>
      <c r="AB23" s="76"/>
      <c r="AC23" s="74"/>
      <c r="AD23" s="58"/>
      <c r="AE23" s="75"/>
      <c r="AF23" s="78"/>
    </row>
    <row r="24" spans="1:32" s="20" customFormat="1" ht="14.95" customHeight="1" x14ac:dyDescent="0.25">
      <c r="A24" s="159" t="s">
        <v>84</v>
      </c>
      <c r="B24" s="146" t="s">
        <v>112</v>
      </c>
      <c r="C24" s="70" t="s">
        <v>9</v>
      </c>
      <c r="D24" s="77">
        <v>10</v>
      </c>
      <c r="E24" s="57">
        <f t="shared" si="3"/>
        <v>95</v>
      </c>
      <c r="F24" s="58">
        <f t="shared" si="3"/>
        <v>3.8194444444444448E-2</v>
      </c>
      <c r="G24" s="48">
        <f t="shared" si="0"/>
        <v>1</v>
      </c>
      <c r="H24" s="59">
        <f t="shared" si="1"/>
        <v>0</v>
      </c>
      <c r="I24" s="141">
        <v>95</v>
      </c>
      <c r="J24" s="142">
        <v>3.8194444444444448E-2</v>
      </c>
      <c r="K24" s="74"/>
      <c r="L24" s="58"/>
      <c r="M24" s="75"/>
      <c r="N24" s="76"/>
      <c r="O24" s="74"/>
      <c r="P24" s="76"/>
      <c r="Q24" s="75"/>
      <c r="R24" s="76"/>
      <c r="S24" s="77"/>
      <c r="T24" s="73"/>
      <c r="U24" s="74"/>
      <c r="V24" s="58"/>
      <c r="W24" s="75"/>
      <c r="X24" s="76"/>
      <c r="Y24" s="75"/>
      <c r="Z24" s="76"/>
      <c r="AA24" s="75"/>
      <c r="AB24" s="76"/>
      <c r="AC24" s="74"/>
      <c r="AD24" s="58"/>
      <c r="AE24" s="75"/>
      <c r="AF24" s="78"/>
    </row>
    <row r="25" spans="1:32" s="20" customFormat="1" ht="14.95" customHeight="1" x14ac:dyDescent="0.25">
      <c r="A25" s="159" t="s">
        <v>87</v>
      </c>
      <c r="B25" s="146" t="s">
        <v>161</v>
      </c>
      <c r="C25" s="70" t="s">
        <v>10</v>
      </c>
      <c r="D25" s="77">
        <v>1</v>
      </c>
      <c r="E25" s="57">
        <f>SUM(I25,K25,M25,O25,S25,U25,W25,Y25,AA25,AC25,AE25)</f>
        <v>397</v>
      </c>
      <c r="F25" s="58">
        <f>SUM(J25,L25,N25,P25,T25,V25,X25,Z25,AB25,AD25,AF25)</f>
        <v>0.24535879629629631</v>
      </c>
      <c r="G25" s="48">
        <f t="shared" si="0"/>
        <v>5</v>
      </c>
      <c r="H25" s="59">
        <f t="shared" si="1"/>
        <v>0</v>
      </c>
      <c r="I25" s="141">
        <v>100</v>
      </c>
      <c r="J25" s="142">
        <v>3.4409722222222223E-2</v>
      </c>
      <c r="K25" s="190">
        <v>100</v>
      </c>
      <c r="L25" s="191">
        <v>4.3287037037037034E-2</v>
      </c>
      <c r="M25" s="202">
        <v>99</v>
      </c>
      <c r="N25" s="203">
        <v>7.4791666666666673E-2</v>
      </c>
      <c r="O25" s="190">
        <v>98</v>
      </c>
      <c r="P25" s="203">
        <v>9.2870370370370367E-2</v>
      </c>
      <c r="Q25" s="75">
        <v>97</v>
      </c>
      <c r="R25" s="76">
        <v>0.10552083333333333</v>
      </c>
      <c r="T25" s="208"/>
      <c r="U25" s="77"/>
      <c r="V25" s="80"/>
      <c r="W25" s="77"/>
      <c r="X25" s="73"/>
      <c r="Y25" s="77"/>
      <c r="Z25" s="73"/>
      <c r="AA25" s="75"/>
      <c r="AB25" s="76"/>
      <c r="AC25" s="74"/>
      <c r="AD25" s="58"/>
      <c r="AE25" s="75"/>
      <c r="AF25" s="78"/>
    </row>
    <row r="26" spans="1:32" s="20" customFormat="1" ht="14.95" customHeight="1" x14ac:dyDescent="0.25">
      <c r="A26" s="159" t="s">
        <v>85</v>
      </c>
      <c r="B26" s="146" t="s">
        <v>173</v>
      </c>
      <c r="C26" s="70" t="s">
        <v>10</v>
      </c>
      <c r="D26" s="77">
        <v>2</v>
      </c>
      <c r="E26" s="79">
        <f>SUM(I26,K26,M26,O26,Q26,S26,U26,W26,Y26,AA26,AC26,AE26)</f>
        <v>396</v>
      </c>
      <c r="F26" s="80">
        <f>SUM(J26,L26,N26,P26,R26,T26,V26,X26,Z26,AB26,AD26,AF26)</f>
        <v>0.2384722222222222</v>
      </c>
      <c r="G26" s="48">
        <f t="shared" si="0"/>
        <v>4</v>
      </c>
      <c r="H26" s="81">
        <f t="shared" si="1"/>
        <v>0</v>
      </c>
      <c r="I26" s="141">
        <v>98</v>
      </c>
      <c r="J26" s="142">
        <v>3.9247685185185184E-2</v>
      </c>
      <c r="K26" s="190">
        <v>99</v>
      </c>
      <c r="L26" s="191">
        <v>4.5810185185185183E-2</v>
      </c>
      <c r="M26" s="202">
        <v>100</v>
      </c>
      <c r="N26" s="203">
        <v>6.0636574074074072E-2</v>
      </c>
      <c r="O26" s="190">
        <v>99</v>
      </c>
      <c r="P26" s="203">
        <v>9.2777777777777778E-2</v>
      </c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7"/>
      <c r="AB26" s="73"/>
      <c r="AC26" s="71"/>
      <c r="AD26" s="73"/>
      <c r="AE26" s="77"/>
      <c r="AF26" s="83"/>
    </row>
    <row r="27" spans="1:32" s="20" customFormat="1" ht="14.95" customHeight="1" x14ac:dyDescent="0.25">
      <c r="A27" s="159" t="s">
        <v>86</v>
      </c>
      <c r="B27" s="146" t="s">
        <v>117</v>
      </c>
      <c r="C27" s="70" t="s">
        <v>10</v>
      </c>
      <c r="D27" s="77">
        <v>3</v>
      </c>
      <c r="E27" s="79">
        <f>SUM(I27,K27,M27,O27,Q27,S27,U27,W27,Y27,AA27,AC27,AE27)</f>
        <v>393</v>
      </c>
      <c r="F27" s="80">
        <f>SUM(J27,L27,N27,P27,R27,T27,V27,X27,Z27,AB27,AD27,AF27)</f>
        <v>0.25138888888888888</v>
      </c>
      <c r="G27" s="48">
        <f t="shared" si="0"/>
        <v>4</v>
      </c>
      <c r="H27" s="81">
        <f t="shared" si="1"/>
        <v>0</v>
      </c>
      <c r="I27" s="141">
        <v>99</v>
      </c>
      <c r="J27" s="142">
        <v>3.5057870370370371E-2</v>
      </c>
      <c r="K27" s="190">
        <v>97</v>
      </c>
      <c r="L27" s="191">
        <v>5.0497685185185187E-2</v>
      </c>
      <c r="M27" s="202">
        <v>97</v>
      </c>
      <c r="N27" s="203">
        <v>7.5833333333333336E-2</v>
      </c>
      <c r="O27" s="192">
        <v>100</v>
      </c>
      <c r="P27" s="142">
        <v>0.09</v>
      </c>
      <c r="Q27" s="75"/>
      <c r="R27" s="76"/>
      <c r="S27" s="77"/>
      <c r="T27" s="73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20" customFormat="1" ht="14.95" customHeight="1" x14ac:dyDescent="0.25">
      <c r="A28" s="159" t="s">
        <v>91</v>
      </c>
      <c r="B28" s="146" t="s">
        <v>118</v>
      </c>
      <c r="C28" s="70" t="s">
        <v>10</v>
      </c>
      <c r="D28" s="77">
        <v>4</v>
      </c>
      <c r="E28" s="57">
        <f>SUM(I28,K28,M28,O28,Q28,T28,U28,W28,Y28,AA28,AC28,AE28)</f>
        <v>390</v>
      </c>
      <c r="F28" s="58">
        <f>SUM(J28,L28,N28,P28,R28,T28,V28,X28,Z28,AB28,AD28,AF28)</f>
        <v>0.25946759259259261</v>
      </c>
      <c r="G28" s="48">
        <f>COUNT(I28,K28,M28,O28,Q28,T28,U28,W28,Y28,AA28)</f>
        <v>4</v>
      </c>
      <c r="H28" s="59">
        <f t="shared" si="1"/>
        <v>0</v>
      </c>
      <c r="I28" s="141">
        <v>97</v>
      </c>
      <c r="J28" s="142">
        <v>3.9282407407407405E-2</v>
      </c>
      <c r="K28" s="190">
        <v>94</v>
      </c>
      <c r="L28" s="191">
        <v>5.7141203703703701E-2</v>
      </c>
      <c r="M28" s="202">
        <v>99</v>
      </c>
      <c r="N28" s="203">
        <v>7.4791666666666673E-2</v>
      </c>
      <c r="O28" s="74"/>
      <c r="P28" s="76"/>
      <c r="Q28" s="202">
        <v>100</v>
      </c>
      <c r="R28" s="203">
        <v>8.8252314814814811E-2</v>
      </c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20" customFormat="1" ht="14.95" customHeight="1" x14ac:dyDescent="0.25">
      <c r="A29" s="159" t="s">
        <v>89</v>
      </c>
      <c r="B29" s="146" t="s">
        <v>119</v>
      </c>
      <c r="C29" s="70" t="s">
        <v>10</v>
      </c>
      <c r="D29" s="77">
        <v>5</v>
      </c>
      <c r="E29" s="57">
        <f>SUM(I29,K29,O29,Q29,S29,U29,W29,Y29,AA29,AC29,AE29)</f>
        <v>387</v>
      </c>
      <c r="F29" s="58">
        <f>SUM(J29,L29,P29,R29,T29,V29,X29,Z29,AB29,AD29,AF29)</f>
        <v>0.29376157407407411</v>
      </c>
      <c r="G29" s="48">
        <f t="shared" ref="G29:G74" si="4">COUNT(I29,K29,M29,O29,Q29,S29,U29,W29,Y29,AA29)</f>
        <v>5</v>
      </c>
      <c r="H29" s="59">
        <f t="shared" si="1"/>
        <v>0</v>
      </c>
      <c r="I29" s="141">
        <v>96</v>
      </c>
      <c r="J29" s="142">
        <v>3.9305555555555559E-2</v>
      </c>
      <c r="K29" s="190">
        <v>95</v>
      </c>
      <c r="L29" s="191">
        <v>5.5196759259259258E-2</v>
      </c>
      <c r="M29" s="77">
        <v>95</v>
      </c>
      <c r="N29" s="73">
        <v>9.6956018518518525E-2</v>
      </c>
      <c r="O29" s="190">
        <v>97</v>
      </c>
      <c r="P29" s="203">
        <v>0.11064814814814815</v>
      </c>
      <c r="Q29" s="198">
        <v>99</v>
      </c>
      <c r="R29" s="142">
        <v>8.8611111111111113E-2</v>
      </c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20" customFormat="1" ht="14.95" customHeight="1" x14ac:dyDescent="0.25">
      <c r="A30" s="159" t="s">
        <v>86</v>
      </c>
      <c r="B30" s="146" t="s">
        <v>177</v>
      </c>
      <c r="C30" s="70" t="s">
        <v>10</v>
      </c>
      <c r="D30" s="77">
        <v>6</v>
      </c>
      <c r="E30" s="79">
        <f t="shared" ref="E30:F32" si="5">SUM(I30,K30,M30,O30,Q30,S30,U30,W30,Y30,AA30,AC30,AE30)</f>
        <v>290</v>
      </c>
      <c r="F30" s="80">
        <f t="shared" si="5"/>
        <v>0.24040509259259257</v>
      </c>
      <c r="G30" s="48">
        <f t="shared" si="4"/>
        <v>3</v>
      </c>
      <c r="H30" s="81">
        <f t="shared" si="1"/>
        <v>0</v>
      </c>
      <c r="I30" s="72"/>
      <c r="J30" s="73"/>
      <c r="K30" s="192">
        <v>96</v>
      </c>
      <c r="L30" s="142">
        <v>5.1643518518518519E-2</v>
      </c>
      <c r="M30" s="202">
        <v>96</v>
      </c>
      <c r="N30" s="203">
        <v>9.0972222222222218E-2</v>
      </c>
      <c r="O30" s="74"/>
      <c r="P30" s="76"/>
      <c r="Q30" s="202">
        <v>98</v>
      </c>
      <c r="R30" s="203">
        <v>9.778935185185185E-2</v>
      </c>
      <c r="S30" s="75"/>
      <c r="T30" s="76"/>
      <c r="U30" s="74"/>
      <c r="V30" s="58"/>
      <c r="W30" s="75"/>
      <c r="X30" s="76"/>
      <c r="Y30" s="75"/>
      <c r="Z30" s="76"/>
      <c r="AA30" s="75"/>
      <c r="AB30" s="76"/>
      <c r="AC30" s="74"/>
      <c r="AD30" s="58"/>
      <c r="AE30" s="75"/>
      <c r="AF30" s="78"/>
    </row>
    <row r="31" spans="1:32" s="20" customFormat="1" ht="14.95" customHeight="1" x14ac:dyDescent="0.25">
      <c r="A31" s="159" t="s">
        <v>86</v>
      </c>
      <c r="B31" s="146" t="s">
        <v>189</v>
      </c>
      <c r="C31" s="70" t="s">
        <v>10</v>
      </c>
      <c r="D31" s="77">
        <v>7</v>
      </c>
      <c r="E31" s="79">
        <f t="shared" si="5"/>
        <v>283</v>
      </c>
      <c r="F31" s="80">
        <f t="shared" si="5"/>
        <v>0.27505787037037033</v>
      </c>
      <c r="G31" s="48">
        <f t="shared" si="4"/>
        <v>3</v>
      </c>
      <c r="H31" s="81">
        <f t="shared" si="1"/>
        <v>0</v>
      </c>
      <c r="I31" s="72"/>
      <c r="J31" s="73"/>
      <c r="K31" s="192">
        <v>93</v>
      </c>
      <c r="L31" s="142">
        <v>5.7627314814814812E-2</v>
      </c>
      <c r="M31" s="202">
        <v>94</v>
      </c>
      <c r="N31" s="203">
        <v>9.8425925925925931E-2</v>
      </c>
      <c r="O31" s="190">
        <v>96</v>
      </c>
      <c r="P31" s="203">
        <v>0.11900462962962963</v>
      </c>
      <c r="Q31" s="75"/>
      <c r="R31" s="76"/>
      <c r="S31" s="75"/>
      <c r="T31" s="76"/>
      <c r="U31" s="74"/>
      <c r="V31" s="58"/>
      <c r="W31" s="75"/>
      <c r="X31" s="76"/>
      <c r="Y31" s="75"/>
      <c r="Z31" s="76"/>
      <c r="AA31" s="75"/>
      <c r="AB31" s="76"/>
      <c r="AC31" s="74"/>
      <c r="AD31" s="58"/>
      <c r="AE31" s="75"/>
      <c r="AF31" s="78"/>
    </row>
    <row r="32" spans="1:32" s="20" customFormat="1" ht="14.95" customHeight="1" x14ac:dyDescent="0.25">
      <c r="A32" s="159" t="s">
        <v>71</v>
      </c>
      <c r="B32" s="146" t="s">
        <v>175</v>
      </c>
      <c r="C32" s="70" t="s">
        <v>10</v>
      </c>
      <c r="D32" s="77">
        <v>8</v>
      </c>
      <c r="E32" s="79">
        <f t="shared" si="5"/>
        <v>98</v>
      </c>
      <c r="F32" s="80">
        <f t="shared" si="5"/>
        <v>4.597222222222222E-2</v>
      </c>
      <c r="G32" s="48">
        <f t="shared" si="4"/>
        <v>1</v>
      </c>
      <c r="H32" s="81">
        <f t="shared" si="1"/>
        <v>0</v>
      </c>
      <c r="I32" s="72"/>
      <c r="J32" s="73"/>
      <c r="K32" s="192">
        <v>98</v>
      </c>
      <c r="L32" s="142">
        <v>4.597222222222222E-2</v>
      </c>
      <c r="M32" s="75"/>
      <c r="N32" s="76"/>
      <c r="O32" s="74"/>
      <c r="P32" s="76"/>
      <c r="Q32" s="75"/>
      <c r="R32" s="76"/>
      <c r="S32" s="75"/>
      <c r="T32" s="76"/>
      <c r="U32" s="74"/>
      <c r="V32" s="58"/>
      <c r="W32" s="75"/>
      <c r="X32" s="76"/>
      <c r="Y32" s="75"/>
      <c r="Z32" s="76"/>
      <c r="AA32" s="75"/>
      <c r="AB32" s="76"/>
      <c r="AC32" s="74"/>
      <c r="AD32" s="58"/>
      <c r="AE32" s="75"/>
      <c r="AF32" s="78"/>
    </row>
    <row r="33" spans="1:32" s="20" customFormat="1" ht="14.95" customHeight="1" x14ac:dyDescent="0.25">
      <c r="A33" s="159" t="s">
        <v>92</v>
      </c>
      <c r="B33" s="146" t="s">
        <v>120</v>
      </c>
      <c r="C33" s="70" t="s">
        <v>11</v>
      </c>
      <c r="D33" s="77">
        <v>1</v>
      </c>
      <c r="E33" s="57">
        <f>SUM(I33,K33,M33,Q33,S33,U33,W33,Y33,AA33,AC33,AE33)</f>
        <v>400</v>
      </c>
      <c r="F33" s="58">
        <f>SUM(J33,L33,N33,R33,T33,V33,X33,Z33,AB33,AD33,AF33)</f>
        <v>0.27475694444444443</v>
      </c>
      <c r="G33" s="48">
        <f t="shared" si="4"/>
        <v>5</v>
      </c>
      <c r="H33" s="59">
        <f t="shared" si="1"/>
        <v>0</v>
      </c>
      <c r="I33" s="141">
        <v>100</v>
      </c>
      <c r="J33" s="142">
        <v>4.0763888888888891E-2</v>
      </c>
      <c r="K33" s="192">
        <v>100</v>
      </c>
      <c r="L33" s="142">
        <v>5.8321759259259261E-2</v>
      </c>
      <c r="M33" s="202">
        <v>100</v>
      </c>
      <c r="N33" s="203">
        <v>8.7083333333333332E-2</v>
      </c>
      <c r="O33" s="74">
        <v>100</v>
      </c>
      <c r="P33" s="76">
        <v>0.10592592592592592</v>
      </c>
      <c r="Q33" s="202">
        <v>100</v>
      </c>
      <c r="R33" s="203">
        <v>8.8587962962962966E-2</v>
      </c>
      <c r="S33" s="75"/>
      <c r="T33" s="76"/>
      <c r="U33" s="74"/>
      <c r="V33" s="58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s="20" customFormat="1" ht="14.95" customHeight="1" x14ac:dyDescent="0.25">
      <c r="A34" s="159" t="s">
        <v>86</v>
      </c>
      <c r="B34" s="146" t="s">
        <v>121</v>
      </c>
      <c r="C34" s="70" t="s">
        <v>20</v>
      </c>
      <c r="D34" s="77">
        <v>1</v>
      </c>
      <c r="E34" s="57">
        <f>SUM(I34,M34,O34,Q34,S34,U34,W34,Y34,AA34,AC34,AE34)</f>
        <v>400</v>
      </c>
      <c r="F34" s="58">
        <f>SUM(J34,N34,P34,R34,T34,V34,X34,Z34,AB34,AD34,AF34)</f>
        <v>0.17340277777777777</v>
      </c>
      <c r="G34" s="48">
        <f t="shared" si="4"/>
        <v>5</v>
      </c>
      <c r="H34" s="59">
        <f t="shared" si="1"/>
        <v>0</v>
      </c>
      <c r="I34" s="141">
        <v>100</v>
      </c>
      <c r="J34" s="142">
        <v>2.3981481481481482E-2</v>
      </c>
      <c r="K34" s="74">
        <v>99</v>
      </c>
      <c r="L34" s="58">
        <v>3.4548611111111113E-2</v>
      </c>
      <c r="M34" s="202">
        <v>100</v>
      </c>
      <c r="N34" s="203">
        <v>3.9432870370370368E-2</v>
      </c>
      <c r="O34" s="190">
        <v>100</v>
      </c>
      <c r="P34" s="203">
        <v>6.0856481481481484E-2</v>
      </c>
      <c r="Q34" s="202">
        <v>100</v>
      </c>
      <c r="R34" s="203">
        <v>4.9131944444444443E-2</v>
      </c>
      <c r="S34" s="75"/>
      <c r="T34" s="76"/>
      <c r="U34" s="74"/>
      <c r="V34" s="58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s="20" customFormat="1" ht="14.95" customHeight="1" x14ac:dyDescent="0.25">
      <c r="A35" s="159" t="s">
        <v>93</v>
      </c>
      <c r="B35" s="146" t="s">
        <v>124</v>
      </c>
      <c r="C35" s="70" t="s">
        <v>20</v>
      </c>
      <c r="D35" s="77">
        <v>2</v>
      </c>
      <c r="E35" s="57">
        <f t="shared" ref="E35:F39" si="6">SUM(I35,K35,M35,O35,Q35,S35,U35,W35,Y35,AA35,AC35,AE35)</f>
        <v>394</v>
      </c>
      <c r="F35" s="58">
        <f t="shared" si="6"/>
        <v>0.17747685185185186</v>
      </c>
      <c r="G35" s="48">
        <f t="shared" si="4"/>
        <v>4</v>
      </c>
      <c r="H35" s="59">
        <f t="shared" si="1"/>
        <v>0</v>
      </c>
      <c r="I35" s="141">
        <v>96</v>
      </c>
      <c r="J35" s="142">
        <v>2.6817129629629628E-2</v>
      </c>
      <c r="K35" s="190">
        <v>100</v>
      </c>
      <c r="L35" s="191">
        <v>3.2777777777777781E-2</v>
      </c>
      <c r="M35" s="202">
        <v>99</v>
      </c>
      <c r="N35" s="203">
        <v>4.4710648148148145E-2</v>
      </c>
      <c r="O35" s="190">
        <v>99</v>
      </c>
      <c r="P35" s="203">
        <v>7.317129629629629E-2</v>
      </c>
      <c r="Q35" s="75"/>
      <c r="R35" s="76"/>
      <c r="S35" s="77"/>
      <c r="T35" s="73"/>
      <c r="U35" s="74"/>
      <c r="V35" s="58"/>
      <c r="W35" s="75"/>
      <c r="X35" s="76"/>
      <c r="Y35" s="75"/>
      <c r="Z35" s="76"/>
      <c r="AA35" s="75"/>
      <c r="AB35" s="76"/>
      <c r="AC35" s="74"/>
      <c r="AD35" s="58"/>
      <c r="AE35" s="75"/>
      <c r="AF35" s="78"/>
    </row>
    <row r="36" spans="1:32" s="20" customFormat="1" ht="14.95" customHeight="1" x14ac:dyDescent="0.25">
      <c r="A36" s="159" t="s">
        <v>84</v>
      </c>
      <c r="B36" s="146" t="s">
        <v>103</v>
      </c>
      <c r="C36" s="70" t="s">
        <v>20</v>
      </c>
      <c r="D36" s="77">
        <v>3</v>
      </c>
      <c r="E36" s="57">
        <f t="shared" si="6"/>
        <v>296</v>
      </c>
      <c r="F36" s="58">
        <f t="shared" si="6"/>
        <v>0.12570601851851851</v>
      </c>
      <c r="G36" s="48">
        <f t="shared" si="4"/>
        <v>3</v>
      </c>
      <c r="H36" s="59">
        <f t="shared" si="1"/>
        <v>0</v>
      </c>
      <c r="I36" s="141">
        <v>99</v>
      </c>
      <c r="J36" s="142">
        <v>2.5763888888888888E-2</v>
      </c>
      <c r="K36" s="74"/>
      <c r="L36" s="58"/>
      <c r="M36" s="202">
        <v>98</v>
      </c>
      <c r="N36" s="203">
        <v>4.4872685185185182E-2</v>
      </c>
      <c r="O36" s="71"/>
      <c r="P36" s="73"/>
      <c r="Q36" s="198">
        <v>99</v>
      </c>
      <c r="R36" s="142">
        <v>5.5069444444444442E-2</v>
      </c>
      <c r="S36" s="75"/>
      <c r="T36" s="76"/>
      <c r="U36" s="77"/>
      <c r="V36" s="80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s="20" customFormat="1" ht="14.95" customHeight="1" x14ac:dyDescent="0.25">
      <c r="A37" s="159" t="s">
        <v>91</v>
      </c>
      <c r="B37" s="146" t="s">
        <v>123</v>
      </c>
      <c r="C37" s="70" t="s">
        <v>20</v>
      </c>
      <c r="D37" s="77">
        <v>4</v>
      </c>
      <c r="E37" s="57">
        <f t="shared" si="6"/>
        <v>194</v>
      </c>
      <c r="F37" s="58">
        <f t="shared" si="6"/>
        <v>7.6481481481481484E-2</v>
      </c>
      <c r="G37" s="48">
        <f t="shared" si="4"/>
        <v>2</v>
      </c>
      <c r="H37" s="59">
        <f t="shared" ref="H37:H68" si="7">COUNT(AC37,AE37)</f>
        <v>0</v>
      </c>
      <c r="I37" s="141">
        <v>97</v>
      </c>
      <c r="J37" s="142">
        <v>2.6550925925925926E-2</v>
      </c>
      <c r="K37" s="74"/>
      <c r="L37" s="58"/>
      <c r="M37" s="202">
        <v>97</v>
      </c>
      <c r="N37" s="203">
        <v>4.9930555555555554E-2</v>
      </c>
      <c r="O37" s="74"/>
      <c r="P37" s="76"/>
      <c r="Q37" s="75"/>
      <c r="R37" s="76"/>
      <c r="S37" s="77"/>
      <c r="T37" s="73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s="20" customFormat="1" ht="14.95" customHeight="1" x14ac:dyDescent="0.25">
      <c r="A38" s="159" t="s">
        <v>85</v>
      </c>
      <c r="B38" s="146" t="s">
        <v>122</v>
      </c>
      <c r="C38" s="70" t="s">
        <v>20</v>
      </c>
      <c r="D38" s="77">
        <v>5</v>
      </c>
      <c r="E38" s="79">
        <f t="shared" si="6"/>
        <v>98</v>
      </c>
      <c r="F38" s="80">
        <f t="shared" si="6"/>
        <v>2.6458333333333334E-2</v>
      </c>
      <c r="G38" s="48">
        <f t="shared" si="4"/>
        <v>1</v>
      </c>
      <c r="H38" s="81">
        <f t="shared" si="7"/>
        <v>0</v>
      </c>
      <c r="I38" s="141">
        <v>98</v>
      </c>
      <c r="J38" s="142">
        <v>2.6458333333333334E-2</v>
      </c>
      <c r="K38" s="74"/>
      <c r="L38" s="58"/>
      <c r="M38" s="77"/>
      <c r="N38" s="73"/>
      <c r="O38" s="71"/>
      <c r="P38" s="73"/>
      <c r="Q38" s="77"/>
      <c r="R38" s="73"/>
      <c r="S38" s="75"/>
      <c r="T38" s="76"/>
      <c r="U38" s="74"/>
      <c r="V38" s="58"/>
      <c r="W38" s="77"/>
      <c r="X38" s="73"/>
      <c r="Y38" s="77"/>
      <c r="Z38" s="73"/>
      <c r="AA38" s="77"/>
      <c r="AB38" s="73"/>
      <c r="AC38" s="71"/>
      <c r="AD38" s="73"/>
      <c r="AE38" s="77"/>
      <c r="AF38" s="83"/>
    </row>
    <row r="39" spans="1:32" s="20" customFormat="1" ht="14.95" customHeight="1" x14ac:dyDescent="0.25">
      <c r="A39" s="159" t="s">
        <v>94</v>
      </c>
      <c r="B39" s="146" t="s">
        <v>125</v>
      </c>
      <c r="C39" s="70" t="s">
        <v>20</v>
      </c>
      <c r="D39" s="77">
        <v>6</v>
      </c>
      <c r="E39" s="57">
        <f t="shared" si="6"/>
        <v>95</v>
      </c>
      <c r="F39" s="58">
        <f t="shared" si="6"/>
        <v>3.8252314814814815E-2</v>
      </c>
      <c r="G39" s="48">
        <f t="shared" si="4"/>
        <v>1</v>
      </c>
      <c r="H39" s="59">
        <f t="shared" si="7"/>
        <v>0</v>
      </c>
      <c r="I39" s="141">
        <v>95</v>
      </c>
      <c r="J39" s="142">
        <v>3.8252314814814815E-2</v>
      </c>
      <c r="K39" s="74"/>
      <c r="L39" s="58"/>
      <c r="M39" s="77"/>
      <c r="N39" s="73"/>
      <c r="O39" s="74"/>
      <c r="P39" s="76"/>
      <c r="Q39" s="75"/>
      <c r="R39" s="76"/>
      <c r="S39" s="77"/>
      <c r="T39" s="73"/>
      <c r="U39" s="77"/>
      <c r="V39" s="80"/>
      <c r="W39" s="77"/>
      <c r="X39" s="73"/>
      <c r="Y39" s="77"/>
      <c r="Z39" s="73"/>
      <c r="AA39" s="77"/>
      <c r="AB39" s="73"/>
      <c r="AC39" s="71"/>
      <c r="AD39" s="73"/>
      <c r="AE39" s="77"/>
      <c r="AF39" s="83"/>
    </row>
    <row r="40" spans="1:32" s="20" customFormat="1" ht="14.95" customHeight="1" x14ac:dyDescent="0.25">
      <c r="A40" s="159" t="s">
        <v>89</v>
      </c>
      <c r="B40" s="146" t="s">
        <v>126</v>
      </c>
      <c r="C40" s="70" t="s">
        <v>5</v>
      </c>
      <c r="D40" s="77">
        <v>1</v>
      </c>
      <c r="E40" s="57">
        <f>SUM(I40,K40,M40,O40,S40,U40,W40,Y40,AA40,AC40,AE40)</f>
        <v>399</v>
      </c>
      <c r="F40" s="58">
        <f>SUM(J40,L40,N40,P40,T40,V40,X40,Z40,AB40,AD40,AF40)</f>
        <v>0.17332175925925927</v>
      </c>
      <c r="G40" s="48">
        <f t="shared" si="4"/>
        <v>5</v>
      </c>
      <c r="H40" s="59">
        <f t="shared" si="7"/>
        <v>0</v>
      </c>
      <c r="I40" s="141">
        <v>99</v>
      </c>
      <c r="J40" s="142">
        <v>2.6203703703703705E-2</v>
      </c>
      <c r="K40" s="190">
        <v>100</v>
      </c>
      <c r="L40" s="191">
        <v>3.3506944444444443E-2</v>
      </c>
      <c r="M40" s="202">
        <v>100</v>
      </c>
      <c r="N40" s="203">
        <v>4.5335648148148146E-2</v>
      </c>
      <c r="O40" s="192">
        <v>100</v>
      </c>
      <c r="P40" s="142">
        <v>6.8275462962962968E-2</v>
      </c>
      <c r="Q40" s="77">
        <v>99</v>
      </c>
      <c r="R40" s="73">
        <v>6.1793981481481484E-2</v>
      </c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s="20" customFormat="1" ht="14.95" customHeight="1" x14ac:dyDescent="0.25">
      <c r="A41" s="159" t="s">
        <v>94</v>
      </c>
      <c r="B41" s="146" t="s">
        <v>131</v>
      </c>
      <c r="C41" s="70" t="s">
        <v>5</v>
      </c>
      <c r="D41" s="77">
        <v>2</v>
      </c>
      <c r="E41" s="79">
        <f>SUM(I41,K41,M41,O41,Q41,S41,U41,W41,Y41,AA41,AC41,AE41)</f>
        <v>387</v>
      </c>
      <c r="F41" s="80">
        <f>SUM(J41,L41,N41,P41,R41,T41,V41,X41,Z41,AB41,AD41,AF41)</f>
        <v>0.21976851851851853</v>
      </c>
      <c r="G41" s="48">
        <f t="shared" si="4"/>
        <v>4</v>
      </c>
      <c r="H41" s="81">
        <f t="shared" si="7"/>
        <v>0</v>
      </c>
      <c r="I41" s="141">
        <v>94</v>
      </c>
      <c r="J41" s="142">
        <v>2.7523148148148147E-2</v>
      </c>
      <c r="K41" s="74"/>
      <c r="L41" s="58"/>
      <c r="M41" s="198">
        <v>94</v>
      </c>
      <c r="N41" s="142">
        <v>6.1145833333333337E-2</v>
      </c>
      <c r="O41" s="192">
        <v>99</v>
      </c>
      <c r="P41" s="142">
        <v>7.0543981481481485E-2</v>
      </c>
      <c r="Q41" s="198">
        <v>100</v>
      </c>
      <c r="R41" s="142">
        <v>6.0555555555555557E-2</v>
      </c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s="20" customFormat="1" ht="14.95" customHeight="1" x14ac:dyDescent="0.25">
      <c r="A42" s="159" t="s">
        <v>96</v>
      </c>
      <c r="B42" s="146" t="s">
        <v>133</v>
      </c>
      <c r="C42" s="70" t="s">
        <v>5</v>
      </c>
      <c r="D42" s="77">
        <v>3</v>
      </c>
      <c r="E42" s="79">
        <f>SUM(K42,M42,O42,Q42,S42,U42,W42,Y42,AA42,AC42,AE42)</f>
        <v>386</v>
      </c>
      <c r="F42" s="80">
        <f>SUM(L42,N42,P42,R42,T42,V42,X42,Z42,AB42,AD42,AF42)</f>
        <v>0.23998842592592592</v>
      </c>
      <c r="G42" s="96">
        <f t="shared" si="4"/>
        <v>5</v>
      </c>
      <c r="H42" s="81">
        <f t="shared" si="7"/>
        <v>0</v>
      </c>
      <c r="I42" s="72">
        <v>92</v>
      </c>
      <c r="J42" s="73">
        <v>3.1099537037037037E-2</v>
      </c>
      <c r="K42" s="192">
        <v>97</v>
      </c>
      <c r="L42" s="142">
        <v>4.0983796296296296E-2</v>
      </c>
      <c r="M42" s="198">
        <v>96</v>
      </c>
      <c r="N42" s="142">
        <v>4.9930555555555554E-2</v>
      </c>
      <c r="O42" s="192">
        <v>96</v>
      </c>
      <c r="P42" s="142">
        <v>8.7129629629629626E-2</v>
      </c>
      <c r="Q42" s="198">
        <v>97</v>
      </c>
      <c r="R42" s="142">
        <v>6.1944444444444448E-2</v>
      </c>
      <c r="S42" s="77"/>
      <c r="T42" s="73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s="20" customFormat="1" ht="14.95" customHeight="1" x14ac:dyDescent="0.25">
      <c r="A43" s="159" t="s">
        <v>71</v>
      </c>
      <c r="B43" s="146" t="s">
        <v>136</v>
      </c>
      <c r="C43" s="70" t="s">
        <v>5</v>
      </c>
      <c r="D43" s="77">
        <v>4</v>
      </c>
      <c r="E43" s="79">
        <f>SUM(K43,M43,O43,Q43,S43,U43,W43,Y43,AA43,AC43,AE43)</f>
        <v>379</v>
      </c>
      <c r="F43" s="80">
        <f>SUM(L43,N43,P43,R43,T43,V43,X43,Z43,AB43,AD43,AF43)</f>
        <v>0.40512731481481479</v>
      </c>
      <c r="G43" s="48">
        <f t="shared" si="4"/>
        <v>5</v>
      </c>
      <c r="H43" s="81">
        <f t="shared" si="7"/>
        <v>0</v>
      </c>
      <c r="I43" s="72">
        <v>89</v>
      </c>
      <c r="J43" s="73">
        <v>3.3969907407407407E-2</v>
      </c>
      <c r="K43" s="192">
        <v>93</v>
      </c>
      <c r="L43" s="142">
        <v>5.4247685185185184E-2</v>
      </c>
      <c r="M43" s="198">
        <v>92</v>
      </c>
      <c r="N43" s="142">
        <v>6.9768518518518521E-2</v>
      </c>
      <c r="O43" s="192">
        <v>98</v>
      </c>
      <c r="P43" s="142">
        <v>8.3194444444444446E-2</v>
      </c>
      <c r="Q43" s="198">
        <v>96</v>
      </c>
      <c r="R43" s="142">
        <v>0.19791666666666666</v>
      </c>
      <c r="S43" s="77"/>
      <c r="T43" s="73"/>
      <c r="U43" s="77"/>
      <c r="V43" s="80"/>
      <c r="W43" s="77"/>
      <c r="X43" s="73"/>
      <c r="Y43" s="77"/>
      <c r="Z43" s="73"/>
      <c r="AA43" s="77"/>
      <c r="AB43" s="73"/>
      <c r="AC43" s="71"/>
      <c r="AD43" s="73"/>
      <c r="AE43" s="77"/>
      <c r="AF43" s="83"/>
    </row>
    <row r="44" spans="1:32" s="20" customFormat="1" ht="14.95" customHeight="1" x14ac:dyDescent="0.25">
      <c r="A44" s="159" t="s">
        <v>91</v>
      </c>
      <c r="B44" s="146" t="s">
        <v>128</v>
      </c>
      <c r="C44" s="70" t="s">
        <v>5</v>
      </c>
      <c r="D44" s="77">
        <v>5</v>
      </c>
      <c r="E44" s="57">
        <f t="shared" ref="E44:E53" si="8">SUM(I44,K44,M44,O44,Q44,S44,U44,W44,Y44,AA44,AC44,AE44)</f>
        <v>294</v>
      </c>
      <c r="F44" s="58">
        <f t="shared" ref="F44:F53" si="9">SUM(J44,L44,N44,P44,R44,T44,V44,X44,Z44,AB44,AD44,AF44)</f>
        <v>0.11083333333333334</v>
      </c>
      <c r="G44" s="48">
        <f t="shared" si="4"/>
        <v>3</v>
      </c>
      <c r="H44" s="59">
        <f t="shared" si="7"/>
        <v>0</v>
      </c>
      <c r="I44" s="141">
        <v>97</v>
      </c>
      <c r="J44" s="142">
        <v>2.6990740740740742E-2</v>
      </c>
      <c r="K44" s="190">
        <v>99</v>
      </c>
      <c r="L44" s="191">
        <v>3.4814814814814812E-2</v>
      </c>
      <c r="M44" s="198">
        <v>98</v>
      </c>
      <c r="N44" s="142">
        <v>4.9027777777777781E-2</v>
      </c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s="20" customFormat="1" ht="14.95" customHeight="1" x14ac:dyDescent="0.25">
      <c r="A45" s="159" t="s">
        <v>86</v>
      </c>
      <c r="B45" s="146" t="s">
        <v>129</v>
      </c>
      <c r="C45" s="70" t="s">
        <v>5</v>
      </c>
      <c r="D45" s="77">
        <v>6</v>
      </c>
      <c r="E45" s="57">
        <f t="shared" si="8"/>
        <v>293</v>
      </c>
      <c r="F45" s="58">
        <f t="shared" si="9"/>
        <v>0.1137962962962963</v>
      </c>
      <c r="G45" s="48">
        <f t="shared" si="4"/>
        <v>3</v>
      </c>
      <c r="H45" s="59">
        <f t="shared" si="7"/>
        <v>0</v>
      </c>
      <c r="I45" s="141">
        <v>96</v>
      </c>
      <c r="J45" s="142">
        <v>2.7037037037037037E-2</v>
      </c>
      <c r="K45" s="192">
        <v>98</v>
      </c>
      <c r="L45" s="142">
        <v>3.8437499999999999E-2</v>
      </c>
      <c r="M45" s="198">
        <v>99</v>
      </c>
      <c r="N45" s="142">
        <v>4.8321759259259259E-2</v>
      </c>
      <c r="O45" s="71"/>
      <c r="P45" s="73"/>
      <c r="Q45" s="77"/>
      <c r="R45" s="73"/>
      <c r="S45" s="77"/>
      <c r="T45" s="73"/>
      <c r="U45" s="77"/>
      <c r="V45" s="80"/>
      <c r="W45" s="77"/>
      <c r="X45" s="73"/>
      <c r="Y45" s="77"/>
      <c r="Z45" s="73"/>
      <c r="AA45" s="77"/>
      <c r="AB45" s="73"/>
      <c r="AC45" s="71"/>
      <c r="AD45" s="73"/>
      <c r="AE45" s="77"/>
      <c r="AF45" s="83"/>
    </row>
    <row r="46" spans="1:32" s="20" customFormat="1" ht="14.95" customHeight="1" x14ac:dyDescent="0.25">
      <c r="A46" s="159" t="s">
        <v>87</v>
      </c>
      <c r="B46" s="146" t="s">
        <v>130</v>
      </c>
      <c r="C46" s="70" t="s">
        <v>5</v>
      </c>
      <c r="D46" s="77">
        <v>7</v>
      </c>
      <c r="E46" s="57">
        <f t="shared" si="8"/>
        <v>284</v>
      </c>
      <c r="F46" s="58">
        <f t="shared" si="9"/>
        <v>0.13265046296296296</v>
      </c>
      <c r="G46" s="48">
        <f t="shared" si="4"/>
        <v>3</v>
      </c>
      <c r="H46" s="59">
        <f t="shared" si="7"/>
        <v>0</v>
      </c>
      <c r="I46" s="141">
        <v>95</v>
      </c>
      <c r="J46" s="142">
        <v>2.7083333333333334E-2</v>
      </c>
      <c r="K46" s="190">
        <v>96</v>
      </c>
      <c r="L46" s="191">
        <v>4.1250000000000002E-2</v>
      </c>
      <c r="M46" s="198">
        <v>93</v>
      </c>
      <c r="N46" s="142">
        <v>6.4317129629629627E-2</v>
      </c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s="20" customFormat="1" ht="14.95" customHeight="1" x14ac:dyDescent="0.25">
      <c r="A47" s="159" t="s">
        <v>89</v>
      </c>
      <c r="B47" s="146" t="s">
        <v>134</v>
      </c>
      <c r="C47" s="70" t="s">
        <v>5</v>
      </c>
      <c r="D47" s="77">
        <v>8</v>
      </c>
      <c r="E47" s="57">
        <f t="shared" si="8"/>
        <v>283</v>
      </c>
      <c r="F47" s="58">
        <f t="shared" si="9"/>
        <v>0.1600462962962963</v>
      </c>
      <c r="G47" s="48">
        <f t="shared" si="4"/>
        <v>3</v>
      </c>
      <c r="H47" s="59">
        <f t="shared" si="7"/>
        <v>0</v>
      </c>
      <c r="I47" s="141">
        <v>91</v>
      </c>
      <c r="J47" s="142">
        <v>3.1747685185185184E-2</v>
      </c>
      <c r="K47" s="192">
        <v>95</v>
      </c>
      <c r="L47" s="142">
        <v>4.3136574074074077E-2</v>
      </c>
      <c r="M47" s="77"/>
      <c r="N47" s="73"/>
      <c r="O47" s="192">
        <v>97</v>
      </c>
      <c r="P47" s="142">
        <v>8.5162037037037036E-2</v>
      </c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s="20" customFormat="1" ht="14.95" customHeight="1" x14ac:dyDescent="0.25">
      <c r="A48" s="159" t="s">
        <v>85</v>
      </c>
      <c r="B48" s="146" t="s">
        <v>135</v>
      </c>
      <c r="C48" s="70" t="s">
        <v>5</v>
      </c>
      <c r="D48" s="77">
        <v>8</v>
      </c>
      <c r="E48" s="57">
        <f t="shared" si="8"/>
        <v>283</v>
      </c>
      <c r="F48" s="58">
        <f t="shared" si="9"/>
        <v>0.18324074074074076</v>
      </c>
      <c r="G48" s="48">
        <f t="shared" si="4"/>
        <v>3</v>
      </c>
      <c r="H48" s="59">
        <f t="shared" si="7"/>
        <v>0</v>
      </c>
      <c r="I48" s="141">
        <v>90</v>
      </c>
      <c r="J48" s="142">
        <v>3.2615740740740744E-2</v>
      </c>
      <c r="K48" s="74"/>
      <c r="L48" s="58"/>
      <c r="M48" s="77"/>
      <c r="N48" s="73"/>
      <c r="O48" s="192">
        <v>95</v>
      </c>
      <c r="P48" s="142">
        <v>8.879629629629629E-2</v>
      </c>
      <c r="Q48" s="198">
        <v>98</v>
      </c>
      <c r="R48" s="142">
        <v>6.1828703703703705E-2</v>
      </c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s="20" customFormat="1" ht="14.95" customHeight="1" x14ac:dyDescent="0.25">
      <c r="A49" s="159" t="s">
        <v>94</v>
      </c>
      <c r="B49" s="146" t="s">
        <v>137</v>
      </c>
      <c r="C49" s="70" t="s">
        <v>5</v>
      </c>
      <c r="D49" s="77">
        <v>10</v>
      </c>
      <c r="E49" s="79">
        <f t="shared" si="8"/>
        <v>273</v>
      </c>
      <c r="F49" s="80">
        <f t="shared" si="9"/>
        <v>0.17930555555555555</v>
      </c>
      <c r="G49" s="48">
        <f t="shared" si="4"/>
        <v>3</v>
      </c>
      <c r="H49" s="81">
        <f t="shared" si="7"/>
        <v>0</v>
      </c>
      <c r="I49" s="141">
        <v>88</v>
      </c>
      <c r="J49" s="142">
        <v>3.6284722222222225E-2</v>
      </c>
      <c r="K49" s="192">
        <v>94</v>
      </c>
      <c r="L49" s="142">
        <v>4.4479166666666667E-2</v>
      </c>
      <c r="M49" s="198">
        <v>91</v>
      </c>
      <c r="N49" s="142">
        <v>9.8541666666666666E-2</v>
      </c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s="20" customFormat="1" ht="14.95" customHeight="1" x14ac:dyDescent="0.25">
      <c r="A50" s="159" t="s">
        <v>95</v>
      </c>
      <c r="B50" s="146" t="s">
        <v>127</v>
      </c>
      <c r="C50" s="70" t="s">
        <v>5</v>
      </c>
      <c r="D50" s="77">
        <v>11</v>
      </c>
      <c r="E50" s="57">
        <f t="shared" si="8"/>
        <v>195</v>
      </c>
      <c r="F50" s="58">
        <f t="shared" si="9"/>
        <v>7.5694444444444453E-2</v>
      </c>
      <c r="G50" s="48">
        <f t="shared" si="4"/>
        <v>2</v>
      </c>
      <c r="H50" s="59">
        <f t="shared" si="7"/>
        <v>0</v>
      </c>
      <c r="I50" s="141">
        <v>98</v>
      </c>
      <c r="J50" s="142">
        <v>2.6458333333333334E-2</v>
      </c>
      <c r="K50" s="71"/>
      <c r="L50" s="73"/>
      <c r="M50" s="198">
        <v>97</v>
      </c>
      <c r="N50" s="142">
        <v>4.9236111111111112E-2</v>
      </c>
      <c r="O50" s="71"/>
      <c r="P50" s="73"/>
      <c r="Q50" s="77"/>
      <c r="R50" s="73"/>
      <c r="S50" s="77"/>
      <c r="T50" s="73"/>
      <c r="U50" s="77"/>
      <c r="V50" s="80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s="20" customFormat="1" ht="14.95" customHeight="1" x14ac:dyDescent="0.25">
      <c r="A51" s="159" t="s">
        <v>92</v>
      </c>
      <c r="B51" s="146" t="s">
        <v>158</v>
      </c>
      <c r="C51" s="70" t="s">
        <v>5</v>
      </c>
      <c r="D51" s="77">
        <v>12</v>
      </c>
      <c r="E51" s="79">
        <f t="shared" si="8"/>
        <v>100</v>
      </c>
      <c r="F51" s="80">
        <f t="shared" si="9"/>
        <v>2.5243055555555557E-2</v>
      </c>
      <c r="G51" s="48">
        <f t="shared" si="4"/>
        <v>1</v>
      </c>
      <c r="H51" s="81">
        <f t="shared" si="7"/>
        <v>0</v>
      </c>
      <c r="I51" s="141">
        <v>100</v>
      </c>
      <c r="J51" s="142">
        <v>2.5243055555555557E-2</v>
      </c>
      <c r="K51" s="74"/>
      <c r="L51" s="58"/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s="20" customFormat="1" ht="14.95" customHeight="1" x14ac:dyDescent="0.25">
      <c r="A52" s="159" t="s">
        <v>100</v>
      </c>
      <c r="B52" s="146" t="s">
        <v>186</v>
      </c>
      <c r="C52" s="70" t="s">
        <v>5</v>
      </c>
      <c r="D52" s="77">
        <v>13</v>
      </c>
      <c r="E52" s="79">
        <f t="shared" si="8"/>
        <v>95</v>
      </c>
      <c r="F52" s="80">
        <f t="shared" si="9"/>
        <v>6.0937499999999999E-2</v>
      </c>
      <c r="G52" s="48">
        <f t="shared" si="4"/>
        <v>1</v>
      </c>
      <c r="H52" s="81">
        <f t="shared" si="7"/>
        <v>0</v>
      </c>
      <c r="I52" s="72"/>
      <c r="J52" s="73"/>
      <c r="K52" s="71"/>
      <c r="L52" s="73"/>
      <c r="M52" s="198">
        <v>95</v>
      </c>
      <c r="N52" s="142">
        <v>6.0937499999999999E-2</v>
      </c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s="20" customFormat="1" ht="14.95" customHeight="1" x14ac:dyDescent="0.25">
      <c r="A53" s="159" t="s">
        <v>85</v>
      </c>
      <c r="B53" s="146" t="s">
        <v>132</v>
      </c>
      <c r="C53" s="70" t="s">
        <v>5</v>
      </c>
      <c r="D53" s="77">
        <v>14</v>
      </c>
      <c r="E53" s="57">
        <f t="shared" si="8"/>
        <v>93</v>
      </c>
      <c r="F53" s="58">
        <f t="shared" si="9"/>
        <v>2.7893518518518519E-2</v>
      </c>
      <c r="G53" s="48">
        <f t="shared" si="4"/>
        <v>1</v>
      </c>
      <c r="H53" s="59">
        <f t="shared" si="7"/>
        <v>0</v>
      </c>
      <c r="I53" s="141">
        <v>93</v>
      </c>
      <c r="J53" s="142">
        <v>2.7893518518518519E-2</v>
      </c>
      <c r="K53" s="71"/>
      <c r="L53" s="73"/>
      <c r="M53" s="77"/>
      <c r="N53" s="73"/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7"/>
      <c r="AB53" s="73"/>
      <c r="AC53" s="71"/>
      <c r="AD53" s="73"/>
      <c r="AE53" s="77"/>
      <c r="AF53" s="83"/>
    </row>
    <row r="54" spans="1:32" s="20" customFormat="1" ht="14.95" customHeight="1" x14ac:dyDescent="0.25">
      <c r="A54" s="159" t="s">
        <v>97</v>
      </c>
      <c r="B54" s="146" t="s">
        <v>138</v>
      </c>
      <c r="C54" s="70" t="s">
        <v>0</v>
      </c>
      <c r="D54" s="77">
        <v>1</v>
      </c>
      <c r="E54" s="79">
        <f>SUM(I54,K54,O54,Q54,S54,U54,W54,Y54,AA54,AC54,AE54)</f>
        <v>400</v>
      </c>
      <c r="F54" s="80">
        <f>SUM(J54,L54,P54,R54,T54,V54,X54,Z54,AB54,AD54,AF54)</f>
        <v>0.17300925925925925</v>
      </c>
      <c r="G54" s="48">
        <f t="shared" si="4"/>
        <v>5</v>
      </c>
      <c r="H54" s="81">
        <f t="shared" si="7"/>
        <v>0</v>
      </c>
      <c r="I54" s="141">
        <v>100</v>
      </c>
      <c r="J54" s="142">
        <v>2.5243055555555557E-2</v>
      </c>
      <c r="K54" s="190">
        <v>100</v>
      </c>
      <c r="L54" s="191">
        <v>3.2256944444444442E-2</v>
      </c>
      <c r="M54" s="77">
        <v>99</v>
      </c>
      <c r="N54" s="73">
        <v>4.6724537037037037E-2</v>
      </c>
      <c r="O54" s="192">
        <v>100</v>
      </c>
      <c r="P54" s="142">
        <v>6.1365740740740742E-2</v>
      </c>
      <c r="Q54" s="198">
        <v>100</v>
      </c>
      <c r="R54" s="142">
        <v>5.4143518518518521E-2</v>
      </c>
      <c r="S54" s="77"/>
      <c r="T54" s="73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s="20" customFormat="1" ht="14.95" customHeight="1" x14ac:dyDescent="0.25">
      <c r="A55" s="159" t="s">
        <v>86</v>
      </c>
      <c r="B55" s="146" t="s">
        <v>139</v>
      </c>
      <c r="C55" s="70" t="s">
        <v>0</v>
      </c>
      <c r="D55" s="77">
        <v>2</v>
      </c>
      <c r="E55" s="57">
        <f>SUM(I55,K55,M55,O55,S55,U55,W55,Y55,AA55,AC55,AE55)</f>
        <v>397</v>
      </c>
      <c r="F55" s="58">
        <f>SUM(J55,L55,N55,P55,T55,V55,X55,Z55,AB55,AD55,AF55)</f>
        <v>0.17634259259259261</v>
      </c>
      <c r="G55" s="48">
        <f t="shared" si="4"/>
        <v>5</v>
      </c>
      <c r="H55" s="59">
        <f t="shared" si="7"/>
        <v>0</v>
      </c>
      <c r="I55" s="141">
        <v>99</v>
      </c>
      <c r="J55" s="142">
        <v>2.5636574074074076E-2</v>
      </c>
      <c r="K55" s="192">
        <v>99</v>
      </c>
      <c r="L55" s="142">
        <v>3.5659722222222225E-2</v>
      </c>
      <c r="M55" s="198">
        <v>100</v>
      </c>
      <c r="N55" s="142">
        <v>4.490740740740741E-2</v>
      </c>
      <c r="O55" s="192">
        <v>99</v>
      </c>
      <c r="P55" s="142">
        <v>7.013888888888889E-2</v>
      </c>
      <c r="Q55" s="77">
        <v>99</v>
      </c>
      <c r="R55" s="73">
        <v>8.2384259259259254E-2</v>
      </c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s="20" customFormat="1" ht="14.95" customHeight="1" x14ac:dyDescent="0.25">
      <c r="A56" s="159" t="s">
        <v>96</v>
      </c>
      <c r="B56" s="146" t="s">
        <v>141</v>
      </c>
      <c r="C56" s="70" t="s">
        <v>0</v>
      </c>
      <c r="D56" s="77">
        <v>3</v>
      </c>
      <c r="E56" s="79">
        <f>SUM(I56,M56,O56,Q56,S56,U56,W56,Y56,AA56,AC56,AE56)</f>
        <v>387</v>
      </c>
      <c r="F56" s="80">
        <f>SUM(J56,N56,P56,R56,T56,V56,X56,Z56,AB56,AD56,AF56)</f>
        <v>0.28664351851851855</v>
      </c>
      <c r="G56" s="48">
        <f t="shared" si="4"/>
        <v>5</v>
      </c>
      <c r="H56" s="81">
        <f t="shared" si="7"/>
        <v>0</v>
      </c>
      <c r="I56" s="141">
        <v>96</v>
      </c>
      <c r="J56" s="142">
        <v>3.6400462962962961E-2</v>
      </c>
      <c r="K56" s="71">
        <v>94</v>
      </c>
      <c r="L56" s="73">
        <v>5.4884259259259258E-2</v>
      </c>
      <c r="M56" s="198">
        <v>96</v>
      </c>
      <c r="N56" s="142">
        <v>7.3449074074074069E-2</v>
      </c>
      <c r="O56" s="192">
        <v>97</v>
      </c>
      <c r="P56" s="142">
        <v>8.217592592592593E-2</v>
      </c>
      <c r="Q56" s="198">
        <v>98</v>
      </c>
      <c r="R56" s="142">
        <v>9.4618055555555552E-2</v>
      </c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s="20" customFormat="1" ht="14.95" customHeight="1" x14ac:dyDescent="0.25">
      <c r="A57" s="159" t="s">
        <v>86</v>
      </c>
      <c r="B57" s="146" t="s">
        <v>143</v>
      </c>
      <c r="C57" s="70" t="s">
        <v>0</v>
      </c>
      <c r="D57" s="77">
        <v>4</v>
      </c>
      <c r="E57" s="79">
        <f>SUM(K57,M57,O57,Q57,S57,U57,W57,Y57,AA57,AC57,AE57)</f>
        <v>386</v>
      </c>
      <c r="F57" s="80">
        <f>SUM(L57,N57,P57,R57,T57,V57,X57,Z57,AB57,AD57,AF57)</f>
        <v>0.40340277777777778</v>
      </c>
      <c r="G57" s="48">
        <f t="shared" si="4"/>
        <v>5</v>
      </c>
      <c r="H57" s="81">
        <f t="shared" si="7"/>
        <v>0</v>
      </c>
      <c r="I57" s="72">
        <v>94</v>
      </c>
      <c r="J57" s="73">
        <v>3.8877314814814816E-2</v>
      </c>
      <c r="K57" s="192">
        <v>96</v>
      </c>
      <c r="L57" s="142">
        <v>3.9895833333333332E-2</v>
      </c>
      <c r="M57" s="198">
        <v>95</v>
      </c>
      <c r="N57" s="142">
        <v>0.12607638888888889</v>
      </c>
      <c r="O57" s="192">
        <v>98</v>
      </c>
      <c r="P57" s="142">
        <v>8.1238425925925922E-2</v>
      </c>
      <c r="Q57" s="198">
        <v>97</v>
      </c>
      <c r="R57" s="142">
        <v>0.15619212962962964</v>
      </c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s="20" customFormat="1" ht="14.95" customHeight="1" x14ac:dyDescent="0.25">
      <c r="A58" s="159" t="s">
        <v>91</v>
      </c>
      <c r="B58" s="146" t="s">
        <v>142</v>
      </c>
      <c r="C58" s="70" t="s">
        <v>0</v>
      </c>
      <c r="D58" s="77">
        <v>5</v>
      </c>
      <c r="E58" s="57">
        <f t="shared" ref="E58:F62" si="10">SUM(I58,K58,M58,O58,Q58,S58,U58,W58,Y58,AA58,AC58,AE58)</f>
        <v>382</v>
      </c>
      <c r="F58" s="58">
        <f t="shared" si="10"/>
        <v>0.25381944444444449</v>
      </c>
      <c r="G58" s="48">
        <f t="shared" si="4"/>
        <v>4</v>
      </c>
      <c r="H58" s="59">
        <f t="shared" si="7"/>
        <v>0</v>
      </c>
      <c r="I58" s="141">
        <v>95</v>
      </c>
      <c r="J58" s="142">
        <v>3.6898148148148145E-2</v>
      </c>
      <c r="K58" s="192">
        <v>95</v>
      </c>
      <c r="L58" s="142">
        <v>5.1481481481481482E-2</v>
      </c>
      <c r="M58" s="198">
        <v>97</v>
      </c>
      <c r="N58" s="142">
        <v>7.3379629629629628E-2</v>
      </c>
      <c r="O58" s="192">
        <v>95</v>
      </c>
      <c r="P58" s="142">
        <v>9.2060185185185189E-2</v>
      </c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s="20" customFormat="1" ht="14.95" customHeight="1" x14ac:dyDescent="0.25">
      <c r="A59" s="159" t="s">
        <v>98</v>
      </c>
      <c r="B59" s="146" t="s">
        <v>140</v>
      </c>
      <c r="C59" s="70" t="s">
        <v>0</v>
      </c>
      <c r="D59" s="77">
        <v>6</v>
      </c>
      <c r="E59" s="79">
        <f t="shared" si="10"/>
        <v>290</v>
      </c>
      <c r="F59" s="80">
        <f t="shared" si="10"/>
        <v>0.15863425925925928</v>
      </c>
      <c r="G59" s="48">
        <f t="shared" si="4"/>
        <v>3</v>
      </c>
      <c r="H59" s="81">
        <f t="shared" si="7"/>
        <v>0</v>
      </c>
      <c r="I59" s="141">
        <v>97</v>
      </c>
      <c r="J59" s="142">
        <v>3.0277777777777778E-2</v>
      </c>
      <c r="K59" s="190">
        <v>97</v>
      </c>
      <c r="L59" s="191">
        <v>3.9537037037037037E-2</v>
      </c>
      <c r="M59" s="77"/>
      <c r="N59" s="73"/>
      <c r="O59" s="192">
        <v>96</v>
      </c>
      <c r="P59" s="142">
        <v>8.8819444444444451E-2</v>
      </c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s="20" customFormat="1" ht="14.95" customHeight="1" x14ac:dyDescent="0.25">
      <c r="A60" s="159" t="s">
        <v>91</v>
      </c>
      <c r="B60" s="146" t="s">
        <v>159</v>
      </c>
      <c r="C60" s="70" t="s">
        <v>0</v>
      </c>
      <c r="D60" s="77">
        <v>7</v>
      </c>
      <c r="E60" s="79">
        <f t="shared" si="10"/>
        <v>196</v>
      </c>
      <c r="F60" s="80">
        <f t="shared" si="10"/>
        <v>6.3541666666666663E-2</v>
      </c>
      <c r="G60" s="48">
        <f t="shared" si="4"/>
        <v>2</v>
      </c>
      <c r="H60" s="81">
        <f t="shared" si="7"/>
        <v>0</v>
      </c>
      <c r="I60" s="141">
        <v>98</v>
      </c>
      <c r="J60" s="142">
        <v>2.7777777777777776E-2</v>
      </c>
      <c r="K60" s="192">
        <v>98</v>
      </c>
      <c r="L60" s="142">
        <v>3.5763888888888887E-2</v>
      </c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s="20" customFormat="1" ht="14.95" customHeight="1" x14ac:dyDescent="0.25">
      <c r="A61" s="159" t="s">
        <v>84</v>
      </c>
      <c r="B61" s="146" t="s">
        <v>184</v>
      </c>
      <c r="C61" s="70" t="s">
        <v>0</v>
      </c>
      <c r="D61" s="77">
        <v>8</v>
      </c>
      <c r="E61" s="79">
        <f t="shared" si="10"/>
        <v>98</v>
      </c>
      <c r="F61" s="80">
        <f t="shared" si="10"/>
        <v>5.3819444444444448E-2</v>
      </c>
      <c r="G61" s="48">
        <f t="shared" si="4"/>
        <v>1</v>
      </c>
      <c r="H61" s="81">
        <f t="shared" si="7"/>
        <v>0</v>
      </c>
      <c r="I61" s="72"/>
      <c r="J61" s="73"/>
      <c r="K61" s="71"/>
      <c r="L61" s="73"/>
      <c r="M61" s="198">
        <v>98</v>
      </c>
      <c r="N61" s="142">
        <v>5.3819444444444448E-2</v>
      </c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s="20" customFormat="1" ht="14.95" customHeight="1" x14ac:dyDescent="0.25">
      <c r="A62" s="159" t="s">
        <v>99</v>
      </c>
      <c r="B62" s="146" t="s">
        <v>144</v>
      </c>
      <c r="C62" s="70" t="s">
        <v>0</v>
      </c>
      <c r="D62" s="77">
        <v>9</v>
      </c>
      <c r="E62" s="79">
        <f t="shared" si="10"/>
        <v>93</v>
      </c>
      <c r="F62" s="80">
        <f t="shared" si="10"/>
        <v>4.9155092592592591E-2</v>
      </c>
      <c r="G62" s="96">
        <f t="shared" si="4"/>
        <v>1</v>
      </c>
      <c r="H62" s="81">
        <f t="shared" si="7"/>
        <v>0</v>
      </c>
      <c r="I62" s="141">
        <v>93</v>
      </c>
      <c r="J62" s="142">
        <v>4.9155092592592591E-2</v>
      </c>
      <c r="K62" s="71"/>
      <c r="L62" s="73"/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1"/>
      <c r="AD62" s="73"/>
      <c r="AE62" s="77"/>
      <c r="AF62" s="83"/>
    </row>
    <row r="63" spans="1:32" s="20" customFormat="1" ht="14.95" customHeight="1" x14ac:dyDescent="0.25">
      <c r="A63" s="159" t="s">
        <v>91</v>
      </c>
      <c r="B63" s="146" t="s">
        <v>145</v>
      </c>
      <c r="C63" s="70" t="s">
        <v>6</v>
      </c>
      <c r="D63" s="77">
        <v>1</v>
      </c>
      <c r="E63" s="57">
        <f>SUM(I63,K63,O63,Q63,S63,U63,W63,Y63,AA63,AC63,AE63)</f>
        <v>398</v>
      </c>
      <c r="F63" s="58">
        <f>SUM(J63,L63,P63,R63,T63,V63,X63,Z63,AB63,AD63,AF63)</f>
        <v>0.18091435185185184</v>
      </c>
      <c r="G63" s="48">
        <f t="shared" si="4"/>
        <v>5</v>
      </c>
      <c r="H63" s="59">
        <f t="shared" si="7"/>
        <v>0</v>
      </c>
      <c r="I63" s="141">
        <v>100</v>
      </c>
      <c r="J63" s="142">
        <v>2.5590277777777778E-2</v>
      </c>
      <c r="K63" s="192">
        <v>98</v>
      </c>
      <c r="L63" s="142">
        <v>3.8865740740740742E-2</v>
      </c>
      <c r="M63" s="77">
        <v>96</v>
      </c>
      <c r="N63" s="73">
        <v>5.6921296296296296E-2</v>
      </c>
      <c r="O63" s="192">
        <v>100</v>
      </c>
      <c r="P63" s="142">
        <v>6.222222222222222E-2</v>
      </c>
      <c r="Q63" s="198">
        <v>100</v>
      </c>
      <c r="R63" s="142">
        <v>5.423611111111111E-2</v>
      </c>
      <c r="S63" s="77"/>
      <c r="T63" s="73"/>
      <c r="U63" s="77"/>
      <c r="V63" s="80"/>
      <c r="W63" s="77"/>
      <c r="X63" s="73"/>
      <c r="Y63" s="77"/>
      <c r="Z63" s="73"/>
      <c r="AA63" s="77"/>
      <c r="AB63" s="73"/>
      <c r="AC63" s="71"/>
      <c r="AD63" s="73"/>
      <c r="AE63" s="77"/>
      <c r="AF63" s="83"/>
    </row>
    <row r="64" spans="1:32" s="20" customFormat="1" ht="14.95" customHeight="1" x14ac:dyDescent="0.25">
      <c r="A64" s="159" t="s">
        <v>100</v>
      </c>
      <c r="B64" s="146" t="s">
        <v>148</v>
      </c>
      <c r="C64" s="70" t="s">
        <v>6</v>
      </c>
      <c r="D64" s="77">
        <v>2</v>
      </c>
      <c r="E64" s="79">
        <f>SUM(I64,M64,O64,Q64,S64,U64,W64,Y64,AA64,AC64,AE64)</f>
        <v>395</v>
      </c>
      <c r="F64" s="80">
        <f>SUM(J64,N64,P64,R64,T64,V64,X64,Z64,AB64,AD64,AF64)</f>
        <v>0.2192361111111111</v>
      </c>
      <c r="G64" s="48">
        <f t="shared" si="4"/>
        <v>5</v>
      </c>
      <c r="H64" s="81">
        <f t="shared" si="7"/>
        <v>0</v>
      </c>
      <c r="I64" s="141">
        <v>97</v>
      </c>
      <c r="J64" s="142">
        <v>3.1516203703703706E-2</v>
      </c>
      <c r="K64" s="71">
        <v>97</v>
      </c>
      <c r="L64" s="73">
        <v>3.9456018518518515E-2</v>
      </c>
      <c r="M64" s="198">
        <v>100</v>
      </c>
      <c r="N64" s="142">
        <v>5.0127314814814812E-2</v>
      </c>
      <c r="O64" s="192">
        <v>99</v>
      </c>
      <c r="P64" s="142">
        <v>7.5451388888888887E-2</v>
      </c>
      <c r="Q64" s="198">
        <v>99</v>
      </c>
      <c r="R64" s="142">
        <v>6.2141203703703705E-2</v>
      </c>
      <c r="S64" s="77"/>
      <c r="T64" s="73"/>
      <c r="U64" s="77"/>
      <c r="V64" s="80"/>
      <c r="W64" s="77"/>
      <c r="X64" s="73"/>
      <c r="Y64" s="77"/>
      <c r="Z64" s="73"/>
      <c r="AA64" s="77"/>
      <c r="AB64" s="73"/>
      <c r="AC64" s="71"/>
      <c r="AD64" s="73"/>
      <c r="AE64" s="77"/>
      <c r="AF64" s="83"/>
    </row>
    <row r="65" spans="1:32" s="20" customFormat="1" ht="14.95" customHeight="1" x14ac:dyDescent="0.25">
      <c r="A65" s="159" t="s">
        <v>84</v>
      </c>
      <c r="B65" s="146" t="s">
        <v>149</v>
      </c>
      <c r="C65" s="70" t="s">
        <v>6</v>
      </c>
      <c r="D65" s="77">
        <v>3</v>
      </c>
      <c r="E65" s="79">
        <f t="shared" ref="E65:F67" si="11">SUM(I65,K65,M65,O65,Q65,S65,U65,W65,Y65,AA65,AC65,AE65)</f>
        <v>387</v>
      </c>
      <c r="F65" s="80">
        <f t="shared" si="11"/>
        <v>0.20878472222222222</v>
      </c>
      <c r="G65" s="48">
        <f t="shared" si="4"/>
        <v>4</v>
      </c>
      <c r="H65" s="81">
        <f t="shared" si="7"/>
        <v>0</v>
      </c>
      <c r="I65" s="141">
        <v>96</v>
      </c>
      <c r="J65" s="142">
        <v>3.2534722222222222E-2</v>
      </c>
      <c r="K65" s="192">
        <v>96</v>
      </c>
      <c r="L65" s="142">
        <v>4.071759259259259E-2</v>
      </c>
      <c r="M65" s="198">
        <v>98</v>
      </c>
      <c r="N65" s="142">
        <v>5.3298611111111109E-2</v>
      </c>
      <c r="O65" s="192">
        <v>97</v>
      </c>
      <c r="P65" s="142">
        <v>8.2233796296296291E-2</v>
      </c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s="20" customFormat="1" ht="14.95" customHeight="1" x14ac:dyDescent="0.25">
      <c r="A66" s="159" t="s">
        <v>94</v>
      </c>
      <c r="B66" s="146" t="s">
        <v>150</v>
      </c>
      <c r="C66" s="70" t="s">
        <v>6</v>
      </c>
      <c r="D66" s="77">
        <v>4</v>
      </c>
      <c r="E66" s="79">
        <f t="shared" si="11"/>
        <v>385</v>
      </c>
      <c r="F66" s="80">
        <f t="shared" si="11"/>
        <v>0.2471875</v>
      </c>
      <c r="G66" s="48">
        <f t="shared" si="4"/>
        <v>4</v>
      </c>
      <c r="H66" s="81">
        <f t="shared" si="7"/>
        <v>0</v>
      </c>
      <c r="I66" s="141">
        <v>95</v>
      </c>
      <c r="J66" s="142">
        <v>3.2800925925925928E-2</v>
      </c>
      <c r="K66" s="192">
        <v>95</v>
      </c>
      <c r="L66" s="142">
        <v>4.1736111111111113E-2</v>
      </c>
      <c r="M66" s="77"/>
      <c r="N66" s="73"/>
      <c r="O66" s="192">
        <v>98</v>
      </c>
      <c r="P66" s="142">
        <v>8.188657407407407E-2</v>
      </c>
      <c r="Q66" s="198">
        <v>97</v>
      </c>
      <c r="R66" s="142">
        <v>9.0763888888888894E-2</v>
      </c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s="20" customFormat="1" ht="14.95" customHeight="1" x14ac:dyDescent="0.25">
      <c r="A67" s="159" t="s">
        <v>87</v>
      </c>
      <c r="B67" s="146" t="s">
        <v>151</v>
      </c>
      <c r="C67" s="70" t="s">
        <v>6</v>
      </c>
      <c r="D67" s="77">
        <v>5</v>
      </c>
      <c r="E67" s="79">
        <f t="shared" si="11"/>
        <v>382</v>
      </c>
      <c r="F67" s="80">
        <f t="shared" si="11"/>
        <v>0.22604166666666664</v>
      </c>
      <c r="G67" s="48">
        <f t="shared" si="4"/>
        <v>4</v>
      </c>
      <c r="H67" s="81">
        <f t="shared" si="7"/>
        <v>0</v>
      </c>
      <c r="I67" s="141">
        <v>94</v>
      </c>
      <c r="J67" s="142">
        <v>3.3888888888888892E-2</v>
      </c>
      <c r="K67" s="192">
        <v>94</v>
      </c>
      <c r="L67" s="142">
        <v>4.4201388888888887E-2</v>
      </c>
      <c r="M67" s="198">
        <v>99</v>
      </c>
      <c r="N67" s="142">
        <v>5.2152777777777777E-2</v>
      </c>
      <c r="O67" s="71"/>
      <c r="P67" s="73"/>
      <c r="Q67" s="198">
        <v>95</v>
      </c>
      <c r="R67" s="142">
        <v>9.5798611111111112E-2</v>
      </c>
      <c r="S67" s="77"/>
      <c r="T67" s="73"/>
      <c r="U67" s="77"/>
      <c r="V67" s="80"/>
      <c r="W67" s="77"/>
      <c r="X67" s="73"/>
      <c r="Y67" s="77"/>
      <c r="Z67" s="73"/>
      <c r="AA67" s="77"/>
      <c r="AB67" s="73"/>
      <c r="AC67" s="71"/>
      <c r="AD67" s="73"/>
      <c r="AE67" s="77"/>
      <c r="AF67" s="83"/>
    </row>
    <row r="68" spans="1:32" s="20" customFormat="1" ht="14.95" customHeight="1" x14ac:dyDescent="0.25">
      <c r="A68" s="159" t="s">
        <v>95</v>
      </c>
      <c r="B68" s="146" t="s">
        <v>152</v>
      </c>
      <c r="C68" s="70" t="s">
        <v>6</v>
      </c>
      <c r="D68" s="77">
        <v>6</v>
      </c>
      <c r="E68" s="79">
        <f>SUM(I68,M68,O68,Q68,S68,U68,W68,Y68,AA68,AC68,AE68)</f>
        <v>381</v>
      </c>
      <c r="F68" s="80">
        <f>SUM(J68,N68,P68,R68,T68,V68,X68,Z68,AB68,AD68,AF68)</f>
        <v>0.26776620370370369</v>
      </c>
      <c r="G68" s="48">
        <f t="shared" si="4"/>
        <v>5</v>
      </c>
      <c r="H68" s="81">
        <f t="shared" si="7"/>
        <v>0</v>
      </c>
      <c r="I68" s="141">
        <v>93</v>
      </c>
      <c r="J68" s="142">
        <v>3.6469907407407409E-2</v>
      </c>
      <c r="K68" s="71">
        <v>93</v>
      </c>
      <c r="L68" s="73">
        <v>4.7349537037037037E-2</v>
      </c>
      <c r="M68" s="198">
        <v>94</v>
      </c>
      <c r="N68" s="142">
        <v>6.1805555555555558E-2</v>
      </c>
      <c r="O68" s="192">
        <v>96</v>
      </c>
      <c r="P68" s="142">
        <v>9.2939814814814808E-2</v>
      </c>
      <c r="Q68" s="198">
        <v>98</v>
      </c>
      <c r="R68" s="142">
        <v>7.6550925925925925E-2</v>
      </c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s="20" customFormat="1" ht="14.95" customHeight="1" x14ac:dyDescent="0.25">
      <c r="A69" s="159" t="s">
        <v>84</v>
      </c>
      <c r="B69" s="146" t="s">
        <v>157</v>
      </c>
      <c r="C69" s="70" t="s">
        <v>6</v>
      </c>
      <c r="D69" s="77">
        <v>7</v>
      </c>
      <c r="E69" s="79">
        <f>SUM(I69,M69,O69,Q69,S69,U69,W69,Y69,AA69,AC69,AE69)</f>
        <v>377</v>
      </c>
      <c r="F69" s="80">
        <f>SUM(J69,N69,P69,R69,T69,V69,X69,Z69,AB69,AD69,AF69)</f>
        <v>0.29326388888888888</v>
      </c>
      <c r="G69" s="48">
        <f t="shared" si="4"/>
        <v>5</v>
      </c>
      <c r="H69" s="81">
        <f t="shared" ref="H69:H74" si="12">COUNT(AC69,AE69)</f>
        <v>0</v>
      </c>
      <c r="I69" s="141">
        <v>92</v>
      </c>
      <c r="J69" s="142">
        <v>3.9976851851851854E-2</v>
      </c>
      <c r="K69" s="71">
        <v>92</v>
      </c>
      <c r="L69" s="73">
        <v>4.9907407407407407E-2</v>
      </c>
      <c r="M69" s="198">
        <v>93</v>
      </c>
      <c r="N69" s="142">
        <v>6.682870370370371E-2</v>
      </c>
      <c r="O69" s="192">
        <v>95</v>
      </c>
      <c r="P69" s="142">
        <v>9.5694444444444443E-2</v>
      </c>
      <c r="Q69" s="198">
        <v>97</v>
      </c>
      <c r="R69" s="142">
        <v>9.0763888888888894E-2</v>
      </c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s="20" customFormat="1" ht="14.95" customHeight="1" x14ac:dyDescent="0.25">
      <c r="A70" s="159" t="s">
        <v>98</v>
      </c>
      <c r="B70" s="146" t="s">
        <v>147</v>
      </c>
      <c r="C70" s="70" t="s">
        <v>6</v>
      </c>
      <c r="D70" s="77">
        <v>8</v>
      </c>
      <c r="E70" s="79">
        <f t="shared" ref="E70:F73" si="13">SUM(I70,K70,M70,O70,Q70,S70,U70,W70,Y70,AA70,AC70,AE70)</f>
        <v>294</v>
      </c>
      <c r="F70" s="80">
        <f t="shared" si="13"/>
        <v>0.12364583333333332</v>
      </c>
      <c r="G70" s="48">
        <f t="shared" si="4"/>
        <v>3</v>
      </c>
      <c r="H70" s="81">
        <f t="shared" si="12"/>
        <v>0</v>
      </c>
      <c r="I70" s="141">
        <v>98</v>
      </c>
      <c r="J70" s="142">
        <v>3.09375E-2</v>
      </c>
      <c r="K70" s="192">
        <v>99</v>
      </c>
      <c r="L70" s="142">
        <v>3.878472222222222E-2</v>
      </c>
      <c r="M70" s="198">
        <v>97</v>
      </c>
      <c r="N70" s="142">
        <v>5.392361111111111E-2</v>
      </c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s="20" customFormat="1" ht="14.95" customHeight="1" x14ac:dyDescent="0.25">
      <c r="A71" s="159" t="s">
        <v>97</v>
      </c>
      <c r="B71" s="146" t="s">
        <v>146</v>
      </c>
      <c r="C71" s="70" t="s">
        <v>6</v>
      </c>
      <c r="D71" s="77">
        <v>9</v>
      </c>
      <c r="E71" s="79">
        <f t="shared" si="13"/>
        <v>294</v>
      </c>
      <c r="F71" s="80">
        <f t="shared" si="13"/>
        <v>0.1270023148148148</v>
      </c>
      <c r="G71" s="48">
        <f t="shared" si="4"/>
        <v>3</v>
      </c>
      <c r="H71" s="81">
        <f t="shared" si="12"/>
        <v>0</v>
      </c>
      <c r="I71" s="141">
        <v>99</v>
      </c>
      <c r="J71" s="142">
        <v>2.9594907407407407E-2</v>
      </c>
      <c r="K71" s="192">
        <v>100</v>
      </c>
      <c r="L71" s="142">
        <v>3.8287037037037036E-2</v>
      </c>
      <c r="M71" s="198">
        <v>95</v>
      </c>
      <c r="N71" s="142">
        <v>5.9120370370370372E-2</v>
      </c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s="20" customFormat="1" ht="14.95" customHeight="1" x14ac:dyDescent="0.25">
      <c r="A72" s="159" t="s">
        <v>71</v>
      </c>
      <c r="B72" s="146" t="s">
        <v>154</v>
      </c>
      <c r="C72" s="70" t="s">
        <v>6</v>
      </c>
      <c r="D72" s="77">
        <v>10</v>
      </c>
      <c r="E72" s="79">
        <f t="shared" si="13"/>
        <v>184</v>
      </c>
      <c r="F72" s="80">
        <f t="shared" si="13"/>
        <v>0.18743055555555557</v>
      </c>
      <c r="G72" s="48">
        <f t="shared" si="4"/>
        <v>2</v>
      </c>
      <c r="H72" s="81">
        <f t="shared" si="12"/>
        <v>0</v>
      </c>
      <c r="I72" s="141">
        <v>90</v>
      </c>
      <c r="J72" s="142">
        <v>5.2083333333333336E-2</v>
      </c>
      <c r="K72" s="71"/>
      <c r="L72" s="73"/>
      <c r="M72" s="77"/>
      <c r="N72" s="73"/>
      <c r="O72" s="71"/>
      <c r="P72" s="73"/>
      <c r="Q72" s="198">
        <v>94</v>
      </c>
      <c r="R72" s="142">
        <v>0.13534722222222223</v>
      </c>
      <c r="S72" s="77"/>
      <c r="T72" s="73"/>
      <c r="U72" s="75"/>
      <c r="V72" s="58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s="20" customFormat="1" ht="14.95" customHeight="1" x14ac:dyDescent="0.25">
      <c r="A73" s="159" t="s">
        <v>101</v>
      </c>
      <c r="B73" s="146" t="s">
        <v>153</v>
      </c>
      <c r="C73" s="70" t="s">
        <v>6</v>
      </c>
      <c r="D73" s="77">
        <v>11</v>
      </c>
      <c r="E73" s="79">
        <f t="shared" si="13"/>
        <v>182</v>
      </c>
      <c r="F73" s="80">
        <f t="shared" si="13"/>
        <v>0.11578703703703704</v>
      </c>
      <c r="G73" s="48">
        <f t="shared" si="4"/>
        <v>2</v>
      </c>
      <c r="H73" s="81">
        <f t="shared" si="12"/>
        <v>0</v>
      </c>
      <c r="I73" s="141">
        <v>91</v>
      </c>
      <c r="J73" s="142">
        <v>4.6006944444444448E-2</v>
      </c>
      <c r="K73" s="192">
        <v>91</v>
      </c>
      <c r="L73" s="142">
        <v>6.9780092592592588E-2</v>
      </c>
      <c r="M73" s="77"/>
      <c r="N73" s="73"/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s="20" customFormat="1" ht="14.95" customHeight="1" x14ac:dyDescent="0.25">
      <c r="A74" s="159" t="s">
        <v>70</v>
      </c>
      <c r="B74" s="146" t="s">
        <v>155</v>
      </c>
      <c r="C74" s="70" t="s">
        <v>7</v>
      </c>
      <c r="D74" s="77">
        <v>1</v>
      </c>
      <c r="E74" s="79">
        <f>SUM(I74,K74,M74,Q74,S74,U74,W74,Y74,AA74,AC74,AE74)</f>
        <v>400</v>
      </c>
      <c r="F74" s="80">
        <f>SUM(J74,L74,N74,R74,T74,V74,X74,Z74,AB74,AD74,AF74)</f>
        <v>0.25302083333333336</v>
      </c>
      <c r="G74" s="48">
        <f t="shared" si="4"/>
        <v>5</v>
      </c>
      <c r="H74" s="81">
        <f t="shared" si="12"/>
        <v>0</v>
      </c>
      <c r="I74" s="141">
        <v>100</v>
      </c>
      <c r="J74" s="142">
        <v>4.1469907407407407E-2</v>
      </c>
      <c r="K74" s="192">
        <v>100</v>
      </c>
      <c r="L74" s="142">
        <v>4.7094907407407405E-2</v>
      </c>
      <c r="M74" s="198">
        <v>100</v>
      </c>
      <c r="N74" s="142">
        <v>6.7337962962962961E-2</v>
      </c>
      <c r="O74" s="71">
        <v>100</v>
      </c>
      <c r="P74" s="73">
        <v>0.11008101851851852</v>
      </c>
      <c r="Q74" s="198">
        <v>100</v>
      </c>
      <c r="R74" s="142">
        <v>9.7118055555555555E-2</v>
      </c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s="20" customFormat="1" ht="14.95" customHeight="1" x14ac:dyDescent="0.25">
      <c r="A75" s="159"/>
      <c r="B75" s="146"/>
      <c r="C75" s="70"/>
      <c r="D75" s="77"/>
      <c r="E75" s="79">
        <f t="shared" ref="E75:E78" si="14">SUM(I75,K75,M75,O75,Q75,S75,U75,W75,Y75,AA75,AC75,AE75)</f>
        <v>0</v>
      </c>
      <c r="F75" s="80">
        <f t="shared" ref="F75:F78" si="15">SUM(J75,L75,N75,P75,R75,T75,V75,X75,Z75,AB75,AD75,AF75)</f>
        <v>0</v>
      </c>
      <c r="G75" s="48">
        <f t="shared" ref="G75:G78" si="16">COUNT(I75,K75,M75,O75,Q75,S75,U75,W75,Y75,AA75)</f>
        <v>0</v>
      </c>
      <c r="H75" s="81">
        <f t="shared" ref="H75:H78" si="17">COUNT(AC75,AE75)</f>
        <v>0</v>
      </c>
      <c r="I75" s="72"/>
      <c r="J75" s="73"/>
      <c r="K75" s="71"/>
      <c r="L75" s="73"/>
      <c r="M75" s="77"/>
      <c r="N75" s="135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s="20" customFormat="1" ht="14.95" customHeight="1" x14ac:dyDescent="0.25">
      <c r="A76" s="159"/>
      <c r="B76" s="146"/>
      <c r="C76" s="70"/>
      <c r="D76" s="77"/>
      <c r="E76" s="79">
        <f t="shared" si="14"/>
        <v>0</v>
      </c>
      <c r="F76" s="80">
        <f t="shared" si="15"/>
        <v>0</v>
      </c>
      <c r="G76" s="48">
        <f t="shared" si="16"/>
        <v>0</v>
      </c>
      <c r="H76" s="81">
        <f t="shared" si="17"/>
        <v>0</v>
      </c>
      <c r="I76" s="72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s="20" customFormat="1" ht="14.95" customHeight="1" x14ac:dyDescent="0.25">
      <c r="A77" s="159"/>
      <c r="B77" s="146"/>
      <c r="C77" s="70"/>
      <c r="D77" s="77"/>
      <c r="E77" s="79">
        <f t="shared" si="14"/>
        <v>0</v>
      </c>
      <c r="F77" s="80">
        <f t="shared" si="15"/>
        <v>0</v>
      </c>
      <c r="G77" s="48">
        <f t="shared" si="16"/>
        <v>0</v>
      </c>
      <c r="H77" s="81">
        <f t="shared" si="17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s="20" customFormat="1" ht="14.95" customHeight="1" thickBot="1" x14ac:dyDescent="0.3">
      <c r="A78" s="160"/>
      <c r="B78" s="147"/>
      <c r="C78" s="86"/>
      <c r="D78" s="101"/>
      <c r="E78" s="153">
        <f t="shared" si="14"/>
        <v>0</v>
      </c>
      <c r="F78" s="102">
        <f t="shared" si="15"/>
        <v>0</v>
      </c>
      <c r="G78" s="154">
        <f t="shared" si="16"/>
        <v>0</v>
      </c>
      <c r="H78" s="149">
        <f t="shared" si="17"/>
        <v>0</v>
      </c>
      <c r="I78" s="88"/>
      <c r="J78" s="89"/>
      <c r="K78" s="87"/>
      <c r="L78" s="89"/>
      <c r="M78" s="101"/>
      <c r="N78" s="89"/>
      <c r="O78" s="87"/>
      <c r="P78" s="89"/>
      <c r="Q78" s="101"/>
      <c r="R78" s="89"/>
      <c r="S78" s="101"/>
      <c r="T78" s="89"/>
      <c r="U78" s="101"/>
      <c r="V78" s="102"/>
      <c r="W78" s="101"/>
      <c r="X78" s="89"/>
      <c r="Y78" s="101"/>
      <c r="Z78" s="89"/>
      <c r="AA78" s="101"/>
      <c r="AB78" s="89"/>
      <c r="AC78" s="87"/>
      <c r="AD78" s="89"/>
      <c r="AE78" s="101"/>
      <c r="AF78" s="103"/>
    </row>
    <row r="79" spans="1:32" ht="14.95" customHeight="1" x14ac:dyDescent="0.25">
      <c r="E79" s="2"/>
      <c r="F79" s="2"/>
      <c r="I79" s="150"/>
      <c r="J79" s="151">
        <f>SUM(J5:J78)</f>
        <v>2.0619444444444444</v>
      </c>
      <c r="K79" s="151"/>
      <c r="L79" s="151">
        <f>SUM(L5:L78)</f>
        <v>2.3758217592592588</v>
      </c>
      <c r="M79" s="151"/>
      <c r="N79" s="151">
        <f>SUM(N5:N78)</f>
        <v>3.2955208333333337</v>
      </c>
      <c r="O79" s="151"/>
      <c r="P79" s="151">
        <f>SUM(P5:P78)</f>
        <v>3.3987152777777769</v>
      </c>
      <c r="Q79" s="151"/>
      <c r="R79" s="151">
        <f>SUM(R5:R78)</f>
        <v>3.273275462962963</v>
      </c>
      <c r="S79" s="151"/>
      <c r="T79" s="151">
        <f>SUM(T5:T78)</f>
        <v>0</v>
      </c>
      <c r="U79" s="151"/>
      <c r="V79" s="151">
        <f>SUM(V5:V78)</f>
        <v>0</v>
      </c>
      <c r="W79" s="151"/>
      <c r="X79" s="151">
        <f>SUM(X5:X78)</f>
        <v>0</v>
      </c>
      <c r="Y79" s="151"/>
      <c r="Z79" s="151">
        <f>SUM(Z5:Z78)</f>
        <v>0</v>
      </c>
      <c r="AA79" s="151"/>
      <c r="AB79" s="151">
        <f>SUM(AB5:AB78)</f>
        <v>0</v>
      </c>
      <c r="AC79" s="151"/>
      <c r="AD79" s="151">
        <f>SUM(AD5:AD78)</f>
        <v>0</v>
      </c>
      <c r="AE79" s="151"/>
      <c r="AF79" s="152">
        <f>SUM(AF5:AF78)</f>
        <v>0</v>
      </c>
    </row>
    <row r="80" spans="1:32" ht="14.95" customHeight="1" thickBot="1" x14ac:dyDescent="0.3">
      <c r="C80" s="12"/>
      <c r="D80" t="s">
        <v>35</v>
      </c>
      <c r="E80" s="2"/>
      <c r="F80" s="2"/>
      <c r="I80" s="225" t="s">
        <v>25</v>
      </c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7"/>
    </row>
    <row r="81" spans="1:33" ht="14.95" customHeight="1" x14ac:dyDescent="0.25">
      <c r="C81" s="11"/>
      <c r="D81" t="s">
        <v>26</v>
      </c>
      <c r="E81" s="2"/>
      <c r="F81" s="2"/>
      <c r="I81" s="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1:33" x14ac:dyDescent="0.25">
      <c r="D82"/>
      <c r="E82"/>
      <c r="F82"/>
      <c r="N82" s="3"/>
    </row>
    <row r="83" spans="1:33" x14ac:dyDescent="0.25">
      <c r="E83"/>
      <c r="F83"/>
      <c r="N83" s="3"/>
    </row>
    <row r="84" spans="1:33" s="1" customFormat="1" x14ac:dyDescent="0.25">
      <c r="A84" s="17"/>
      <c r="B84" s="13"/>
      <c r="D84" s="13"/>
      <c r="E84" s="13"/>
      <c r="F84" s="13"/>
      <c r="AD84" s="2"/>
      <c r="AE84" s="2"/>
      <c r="AF84" s="2"/>
      <c r="AG84"/>
    </row>
    <row r="85" spans="1:33" s="1" customFormat="1" x14ac:dyDescent="0.25">
      <c r="A85" s="17"/>
      <c r="B85"/>
      <c r="C85"/>
      <c r="D85"/>
      <c r="E85"/>
      <c r="F85"/>
      <c r="G85"/>
      <c r="H85"/>
      <c r="AD85" s="2"/>
      <c r="AE85" s="2"/>
      <c r="AF85" s="2"/>
      <c r="AG85"/>
    </row>
    <row r="86" spans="1:33" s="1" customFormat="1" x14ac:dyDescent="0.25">
      <c r="A86" s="17"/>
      <c r="B86"/>
      <c r="C86"/>
      <c r="D86"/>
      <c r="E86"/>
      <c r="F86"/>
      <c r="G86"/>
      <c r="H86"/>
      <c r="AD86" s="2"/>
      <c r="AE86" s="2"/>
      <c r="AF86" s="2"/>
      <c r="AG86"/>
    </row>
  </sheetData>
  <autoFilter ref="B4:AF78" xr:uid="{00000000-0009-0000-0000-000000000000}">
    <sortState xmlns:xlrd2="http://schemas.microsoft.com/office/spreadsheetml/2017/richdata2" ref="B6:AF77">
      <sortCondition ref="C3:C77"/>
    </sortState>
  </autoFilter>
  <sortState xmlns:xlrd2="http://schemas.microsoft.com/office/spreadsheetml/2017/richdata2" ref="A5:R74">
    <sortCondition ref="C5:C74"/>
    <sortCondition descending="1" ref="E5:E74"/>
    <sortCondition ref="F5:F74"/>
  </sortState>
  <mergeCells count="28">
    <mergeCell ref="A1:H3"/>
    <mergeCell ref="I80:AF80"/>
    <mergeCell ref="I1:AB1"/>
    <mergeCell ref="AC1:AF1"/>
    <mergeCell ref="AE2:AF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84"/>
  <sheetViews>
    <sheetView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A42" sqref="A42:XFD42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3.375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35" t="s">
        <v>172</v>
      </c>
      <c r="B1" s="217"/>
      <c r="C1" s="217"/>
      <c r="D1" s="217"/>
      <c r="E1" s="217"/>
      <c r="F1" s="217"/>
      <c r="G1" s="217"/>
      <c r="H1" s="218"/>
      <c r="I1" s="228" t="s">
        <v>23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 t="s">
        <v>24</v>
      </c>
      <c r="AD1" s="229"/>
      <c r="AE1" s="229"/>
      <c r="AF1" s="230"/>
    </row>
    <row r="2" spans="1:32" ht="45" customHeight="1" x14ac:dyDescent="0.25">
      <c r="A2" s="219"/>
      <c r="B2" s="220"/>
      <c r="C2" s="220"/>
      <c r="D2" s="220"/>
      <c r="E2" s="220"/>
      <c r="F2" s="220"/>
      <c r="G2" s="220"/>
      <c r="H2" s="221"/>
      <c r="I2" s="236" t="s">
        <v>55</v>
      </c>
      <c r="J2" s="231"/>
      <c r="K2" s="231" t="s">
        <v>54</v>
      </c>
      <c r="L2" s="231"/>
      <c r="M2" s="231" t="s">
        <v>56</v>
      </c>
      <c r="N2" s="231"/>
      <c r="O2" s="231" t="s">
        <v>57</v>
      </c>
      <c r="P2" s="231"/>
      <c r="Q2" s="231" t="s">
        <v>58</v>
      </c>
      <c r="R2" s="231"/>
      <c r="S2" s="231" t="s">
        <v>59</v>
      </c>
      <c r="T2" s="231"/>
      <c r="U2" s="231" t="s">
        <v>60</v>
      </c>
      <c r="V2" s="231"/>
      <c r="W2" s="231" t="s">
        <v>61</v>
      </c>
      <c r="X2" s="231"/>
      <c r="Y2" s="231" t="s">
        <v>63</v>
      </c>
      <c r="Z2" s="231"/>
      <c r="AA2" s="231" t="s">
        <v>64</v>
      </c>
      <c r="AB2" s="231"/>
      <c r="AC2" s="231" t="s">
        <v>65</v>
      </c>
      <c r="AD2" s="231"/>
      <c r="AE2" s="231" t="s">
        <v>66</v>
      </c>
      <c r="AF2" s="232"/>
    </row>
    <row r="3" spans="1:32" ht="14.95" customHeight="1" thickBot="1" x14ac:dyDescent="0.3">
      <c r="A3" s="222"/>
      <c r="B3" s="223"/>
      <c r="C3" s="223"/>
      <c r="D3" s="223"/>
      <c r="E3" s="223"/>
      <c r="F3" s="223"/>
      <c r="G3" s="223"/>
      <c r="H3" s="224"/>
      <c r="I3" s="214" t="s">
        <v>43</v>
      </c>
      <c r="J3" s="212"/>
      <c r="K3" s="211" t="s">
        <v>46</v>
      </c>
      <c r="L3" s="212"/>
      <c r="M3" s="211" t="s">
        <v>44</v>
      </c>
      <c r="N3" s="212"/>
      <c r="O3" s="211" t="s">
        <v>45</v>
      </c>
      <c r="P3" s="212"/>
      <c r="Q3" s="211" t="s">
        <v>38</v>
      </c>
      <c r="R3" s="212"/>
      <c r="S3" s="211" t="s">
        <v>37</v>
      </c>
      <c r="T3" s="212"/>
      <c r="U3" s="211" t="s">
        <v>36</v>
      </c>
      <c r="V3" s="212"/>
      <c r="W3" s="211" t="s">
        <v>40</v>
      </c>
      <c r="X3" s="212"/>
      <c r="Y3" s="211" t="s">
        <v>62</v>
      </c>
      <c r="Z3" s="212"/>
      <c r="AA3" s="211" t="s">
        <v>39</v>
      </c>
      <c r="AB3" s="212"/>
      <c r="AC3" s="211" t="s">
        <v>41</v>
      </c>
      <c r="AD3" s="212"/>
      <c r="AE3" s="211" t="s">
        <v>42</v>
      </c>
      <c r="AF3" s="213"/>
    </row>
    <row r="4" spans="1:32" ht="35.5" customHeight="1" thickBot="1" x14ac:dyDescent="0.3">
      <c r="A4" s="155"/>
      <c r="B4" s="165" t="s">
        <v>1</v>
      </c>
      <c r="C4" s="161" t="s">
        <v>3</v>
      </c>
      <c r="D4" s="162" t="s">
        <v>33</v>
      </c>
      <c r="E4" s="162" t="s">
        <v>31</v>
      </c>
      <c r="F4" s="162" t="s">
        <v>32</v>
      </c>
      <c r="G4" s="163" t="s">
        <v>28</v>
      </c>
      <c r="H4" s="164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18" customFormat="1" ht="14.95" customHeight="1" x14ac:dyDescent="0.25">
      <c r="A5" s="4" t="s">
        <v>85</v>
      </c>
      <c r="B5" s="166" t="s">
        <v>160</v>
      </c>
      <c r="C5" s="45" t="s">
        <v>8</v>
      </c>
      <c r="D5" s="46">
        <v>1</v>
      </c>
      <c r="E5" s="90">
        <f>SUM(I5,K5,M5,O5,Q5,S5,U5,W5,Y5,AA5,AC5,AE5)</f>
        <v>393</v>
      </c>
      <c r="F5" s="91">
        <f>SUM(J5,L5,N5,P5,R5,T5,V5,X5,Z5,AB5,AD5,AF5)</f>
        <v>0.19733796296296297</v>
      </c>
      <c r="G5" s="48">
        <f t="shared" ref="G5:G36" si="0">COUNT(I5,K5,M5,O5,Q5,S5,U5,W5,Y5,AA5)</f>
        <v>4</v>
      </c>
      <c r="H5" s="92">
        <f t="shared" ref="H5:H36" si="1">COUNT(AC5,AE5)</f>
        <v>0</v>
      </c>
      <c r="I5" s="139">
        <v>100</v>
      </c>
      <c r="J5" s="140">
        <v>2.7384259259259261E-2</v>
      </c>
      <c r="K5" s="193">
        <v>99</v>
      </c>
      <c r="L5" s="194">
        <v>3.8865740740740742E-2</v>
      </c>
      <c r="M5" s="200">
        <v>97</v>
      </c>
      <c r="N5" s="201">
        <v>5.6377314814814818E-2</v>
      </c>
      <c r="O5" s="51"/>
      <c r="P5" s="53"/>
      <c r="Q5" s="200">
        <v>97</v>
      </c>
      <c r="R5" s="201">
        <v>7.4710648148148151E-2</v>
      </c>
      <c r="S5" s="52"/>
      <c r="T5" s="53"/>
      <c r="U5" s="51"/>
      <c r="V5" s="47"/>
      <c r="W5" s="52"/>
      <c r="X5" s="53"/>
      <c r="Y5" s="52"/>
      <c r="Z5" s="53"/>
      <c r="AA5" s="52"/>
      <c r="AB5" s="53"/>
      <c r="AC5" s="51"/>
      <c r="AD5" s="47"/>
      <c r="AE5" s="52"/>
      <c r="AF5" s="54"/>
    </row>
    <row r="6" spans="1:32" s="18" customFormat="1" ht="14.95" customHeight="1" x14ac:dyDescent="0.25">
      <c r="A6" s="159" t="s">
        <v>87</v>
      </c>
      <c r="B6" s="146" t="s">
        <v>108</v>
      </c>
      <c r="C6" s="55" t="s">
        <v>9</v>
      </c>
      <c r="D6" s="56">
        <v>1</v>
      </c>
      <c r="E6" s="57">
        <f>SUM(I6,K6,O6,Q6,S6,U6,W6,Y6,AA6,AC6,AE6)</f>
        <v>393</v>
      </c>
      <c r="F6" s="58">
        <f>SUM(J6,L6,P6,R6,T6,V6,X6,Z6,AB6,AD6,AF6)</f>
        <v>0.20739583333333333</v>
      </c>
      <c r="G6" s="48">
        <f t="shared" si="0"/>
        <v>5</v>
      </c>
      <c r="H6" s="59">
        <f t="shared" si="1"/>
        <v>0</v>
      </c>
      <c r="I6" s="143">
        <v>98</v>
      </c>
      <c r="J6" s="144">
        <v>2.9490740740740741E-2</v>
      </c>
      <c r="K6" s="195">
        <v>98</v>
      </c>
      <c r="L6" s="196">
        <v>4.0243055555555553E-2</v>
      </c>
      <c r="M6" s="63">
        <v>98</v>
      </c>
      <c r="N6" s="64">
        <v>5.3599537037037036E-2</v>
      </c>
      <c r="O6" s="195">
        <v>99</v>
      </c>
      <c r="P6" s="205">
        <v>7.2546296296296303E-2</v>
      </c>
      <c r="Q6" s="204">
        <v>98</v>
      </c>
      <c r="R6" s="205">
        <v>6.5115740740740738E-2</v>
      </c>
      <c r="S6" s="63"/>
      <c r="T6" s="64"/>
      <c r="U6" s="65"/>
      <c r="V6" s="66"/>
      <c r="W6" s="65"/>
      <c r="X6" s="60"/>
      <c r="Y6" s="65"/>
      <c r="Z6" s="60"/>
      <c r="AA6" s="63"/>
      <c r="AB6" s="64"/>
      <c r="AC6" s="61"/>
      <c r="AD6" s="62"/>
      <c r="AE6" s="63"/>
      <c r="AF6" s="67"/>
    </row>
    <row r="7" spans="1:32" s="18" customFormat="1" ht="14.95" customHeight="1" x14ac:dyDescent="0.25">
      <c r="A7" s="5" t="s">
        <v>87</v>
      </c>
      <c r="B7" s="146" t="s">
        <v>156</v>
      </c>
      <c r="C7" s="55" t="s">
        <v>9</v>
      </c>
      <c r="D7" s="56">
        <v>3</v>
      </c>
      <c r="E7" s="79">
        <f>SUM(I7,M7,O7,Q7,S7,U7,W7,Y7,AA7,AC7,AE7)</f>
        <v>373</v>
      </c>
      <c r="F7" s="80">
        <f>SUM(J7,N7,P7,R7,T7,V7,X7,Z7,AB7,AD7,AF7)</f>
        <v>0.27872685185185186</v>
      </c>
      <c r="G7" s="48">
        <f t="shared" si="0"/>
        <v>5</v>
      </c>
      <c r="H7" s="81">
        <f t="shared" si="1"/>
        <v>0</v>
      </c>
      <c r="I7" s="143">
        <v>93</v>
      </c>
      <c r="J7" s="144">
        <v>3.4328703703703702E-2</v>
      </c>
      <c r="K7" s="61">
        <v>79</v>
      </c>
      <c r="L7" s="62">
        <v>5.7395833333333333E-2</v>
      </c>
      <c r="M7" s="204">
        <v>94</v>
      </c>
      <c r="N7" s="205">
        <v>6.4259259259259266E-2</v>
      </c>
      <c r="O7" s="195">
        <v>92</v>
      </c>
      <c r="P7" s="205">
        <v>9.1874999999999998E-2</v>
      </c>
      <c r="Q7" s="210">
        <v>94</v>
      </c>
      <c r="R7" s="144">
        <v>8.8263888888888892E-2</v>
      </c>
      <c r="S7" s="65"/>
      <c r="T7" s="60"/>
      <c r="U7" s="61"/>
      <c r="V7" s="62"/>
      <c r="W7" s="65"/>
      <c r="X7" s="60"/>
      <c r="Y7" s="63"/>
      <c r="Z7" s="64"/>
      <c r="AA7" s="63"/>
      <c r="AB7" s="64"/>
      <c r="AC7" s="56"/>
      <c r="AD7" s="60"/>
      <c r="AE7" s="65"/>
      <c r="AF7" s="68"/>
    </row>
    <row r="8" spans="1:32" s="18" customFormat="1" ht="14.95" customHeight="1" x14ac:dyDescent="0.25">
      <c r="A8" s="159" t="s">
        <v>84</v>
      </c>
      <c r="B8" s="146" t="s">
        <v>113</v>
      </c>
      <c r="C8" s="70" t="s">
        <v>9</v>
      </c>
      <c r="D8" s="71">
        <v>4</v>
      </c>
      <c r="E8" s="57">
        <f>SUM(K8,M8,O8,Q8,S8,U8,W8,Y8,AA8,AC8,AE8)</f>
        <v>369</v>
      </c>
      <c r="F8" s="58">
        <f>SUM(L8,N8,P8,R8,T8,V8,X8,Z8,AB8,AD8,AF8)</f>
        <v>0.29037037037037039</v>
      </c>
      <c r="G8" s="48">
        <f t="shared" si="0"/>
        <v>5</v>
      </c>
      <c r="H8" s="59">
        <f t="shared" si="1"/>
        <v>0</v>
      </c>
      <c r="I8" s="72">
        <v>82</v>
      </c>
      <c r="J8" s="73">
        <v>4.2233796296296297E-2</v>
      </c>
      <c r="K8" s="192">
        <v>87</v>
      </c>
      <c r="L8" s="142">
        <v>5.2025462962962961E-2</v>
      </c>
      <c r="M8" s="198">
        <v>92</v>
      </c>
      <c r="N8" s="142">
        <v>6.9571759259259264E-2</v>
      </c>
      <c r="O8" s="190">
        <v>94</v>
      </c>
      <c r="P8" s="203">
        <v>9.026620370370371E-2</v>
      </c>
      <c r="Q8" s="198">
        <v>96</v>
      </c>
      <c r="R8" s="142">
        <v>7.8506944444444449E-2</v>
      </c>
      <c r="S8" s="77"/>
      <c r="T8" s="76"/>
      <c r="U8" s="74"/>
      <c r="V8" s="58"/>
      <c r="W8" s="75"/>
      <c r="X8" s="76"/>
      <c r="Y8" s="77"/>
      <c r="Z8" s="73"/>
      <c r="AA8" s="77"/>
      <c r="AB8" s="73"/>
      <c r="AC8" s="74"/>
      <c r="AD8" s="58"/>
      <c r="AE8" s="75"/>
      <c r="AF8" s="78"/>
    </row>
    <row r="9" spans="1:32" s="18" customFormat="1" ht="14.95" customHeight="1" x14ac:dyDescent="0.25">
      <c r="A9" s="159" t="s">
        <v>87</v>
      </c>
      <c r="B9" s="146" t="s">
        <v>116</v>
      </c>
      <c r="C9" s="70" t="s">
        <v>10</v>
      </c>
      <c r="D9" s="71">
        <v>5</v>
      </c>
      <c r="E9" s="57">
        <f>SUM(I9,K9,M9,O9,S9,U9,W9,Y9,AA9,AC9,AE9)</f>
        <v>367</v>
      </c>
      <c r="F9" s="58">
        <f>SUM(J9,L9,N9,P9,T9,V9,X9,Z9,AB9,AD9,AF9)</f>
        <v>0.24535879629629631</v>
      </c>
      <c r="G9" s="48">
        <f t="shared" si="0"/>
        <v>5</v>
      </c>
      <c r="H9" s="59">
        <f t="shared" si="1"/>
        <v>0</v>
      </c>
      <c r="I9" s="141">
        <v>92</v>
      </c>
      <c r="J9" s="142">
        <v>3.4409722222222223E-2</v>
      </c>
      <c r="K9" s="190">
        <v>95</v>
      </c>
      <c r="L9" s="191">
        <v>4.3287037037037034E-2</v>
      </c>
      <c r="M9" s="202">
        <v>90</v>
      </c>
      <c r="N9" s="203">
        <v>7.4791666666666673E-2</v>
      </c>
      <c r="O9" s="190">
        <v>90</v>
      </c>
      <c r="P9" s="203">
        <v>9.2870370370370367E-2</v>
      </c>
      <c r="Q9" s="75">
        <v>84</v>
      </c>
      <c r="R9" s="76">
        <v>0.10552083333333333</v>
      </c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18" customFormat="1" ht="14.95" customHeight="1" x14ac:dyDescent="0.25">
      <c r="A10" s="159" t="s">
        <v>85</v>
      </c>
      <c r="B10" s="146" t="s">
        <v>106</v>
      </c>
      <c r="C10" s="70" t="s">
        <v>8</v>
      </c>
      <c r="D10" s="71">
        <v>5</v>
      </c>
      <c r="E10" s="57">
        <f>SUM(I10,K10,M10,O10,Q10,S10,U10,W10,Y10,AA10,AC10,AE10)</f>
        <v>367</v>
      </c>
      <c r="F10" s="58">
        <f>SUM(J10,L10,N10,P10,R10,T10,V10,X10,Z10,AB10,AD10,AF10)</f>
        <v>0.26706018518518521</v>
      </c>
      <c r="G10" s="48">
        <f t="shared" si="0"/>
        <v>4</v>
      </c>
      <c r="H10" s="59">
        <f t="shared" si="1"/>
        <v>0</v>
      </c>
      <c r="I10" s="141">
        <v>97</v>
      </c>
      <c r="J10" s="142">
        <v>3.3784722222222223E-2</v>
      </c>
      <c r="K10" s="190">
        <v>85</v>
      </c>
      <c r="L10" s="191">
        <v>5.2881944444444447E-2</v>
      </c>
      <c r="M10" s="77"/>
      <c r="N10" s="73"/>
      <c r="O10" s="192">
        <v>97</v>
      </c>
      <c r="P10" s="142">
        <v>8.532407407407408E-2</v>
      </c>
      <c r="Q10" s="202">
        <v>88</v>
      </c>
      <c r="R10" s="203">
        <v>9.5069444444444443E-2</v>
      </c>
      <c r="S10" s="77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18" customFormat="1" ht="14.95" customHeight="1" x14ac:dyDescent="0.25">
      <c r="A11" s="5" t="s">
        <v>85</v>
      </c>
      <c r="B11" s="146" t="s">
        <v>173</v>
      </c>
      <c r="C11" s="70" t="s">
        <v>10</v>
      </c>
      <c r="D11" s="71">
        <v>7</v>
      </c>
      <c r="E11" s="79">
        <f>SUM(I11,K11,M11,O11,Q11,S11,U11,W11,Y11,AA11,AC11,AE11)</f>
        <v>366</v>
      </c>
      <c r="F11" s="80">
        <f>SUM(J11,L11,N11,P11,R11,T11,V11,X11,Z11,AB11,AD11,AF11)</f>
        <v>0.2384722222222222</v>
      </c>
      <c r="G11" s="48">
        <f t="shared" si="0"/>
        <v>4</v>
      </c>
      <c r="H11" s="81">
        <f t="shared" si="1"/>
        <v>0</v>
      </c>
      <c r="I11" s="141">
        <v>87</v>
      </c>
      <c r="J11" s="142">
        <v>3.9247685185185184E-2</v>
      </c>
      <c r="K11" s="192">
        <v>93</v>
      </c>
      <c r="L11" s="142">
        <v>4.5810185185185183E-2</v>
      </c>
      <c r="M11" s="202">
        <v>95</v>
      </c>
      <c r="N11" s="203">
        <v>6.0636574074074072E-2</v>
      </c>
      <c r="O11" s="190">
        <v>91</v>
      </c>
      <c r="P11" s="203">
        <v>9.2777777777777778E-2</v>
      </c>
      <c r="Q11" s="77"/>
      <c r="R11" s="73"/>
      <c r="S11" s="77"/>
      <c r="T11" s="73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18" customFormat="1" ht="14.95" customHeight="1" x14ac:dyDescent="0.25">
      <c r="A12" s="159" t="s">
        <v>89</v>
      </c>
      <c r="B12" s="146" t="s">
        <v>110</v>
      </c>
      <c r="C12" s="70" t="s">
        <v>9</v>
      </c>
      <c r="D12" s="71">
        <v>8</v>
      </c>
      <c r="E12" s="57">
        <f>SUM(I12,K12,O12,Q12,S12,U12,W12,Y12,AA12,AC12,AE12)</f>
        <v>365</v>
      </c>
      <c r="F12" s="58">
        <f>SUM(J12,L12,P12,R12,T12,V12,X12,Z12,AB12,AD12,AF12)</f>
        <v>0.27091435185185186</v>
      </c>
      <c r="G12" s="48">
        <f t="shared" si="0"/>
        <v>5</v>
      </c>
      <c r="H12" s="59">
        <f t="shared" si="1"/>
        <v>0</v>
      </c>
      <c r="I12" s="141">
        <v>90</v>
      </c>
      <c r="J12" s="142">
        <v>3.5555555555555556E-2</v>
      </c>
      <c r="K12" s="192">
        <v>89</v>
      </c>
      <c r="L12" s="142">
        <v>5.0694444444444445E-2</v>
      </c>
      <c r="M12" s="75">
        <v>88</v>
      </c>
      <c r="N12" s="76">
        <v>7.5173611111111108E-2</v>
      </c>
      <c r="O12" s="190">
        <v>95</v>
      </c>
      <c r="P12" s="203">
        <v>9.0219907407407401E-2</v>
      </c>
      <c r="Q12" s="202">
        <v>91</v>
      </c>
      <c r="R12" s="203">
        <v>9.4444444444444442E-2</v>
      </c>
      <c r="S12" s="75"/>
      <c r="T12" s="76"/>
      <c r="U12" s="77"/>
      <c r="V12" s="80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18" customFormat="1" ht="14.95" customHeight="1" x14ac:dyDescent="0.25">
      <c r="A13" s="159" t="s">
        <v>90</v>
      </c>
      <c r="B13" s="146" t="s">
        <v>111</v>
      </c>
      <c r="C13" s="70" t="s">
        <v>9</v>
      </c>
      <c r="D13" s="71">
        <v>9</v>
      </c>
      <c r="E13" s="57">
        <f>SUM(I13,M13,O13,Q13,S13,U13,W13,Y13,AA13,AC13,AE13)</f>
        <v>365</v>
      </c>
      <c r="F13" s="58">
        <f>SUM(J13,N13,P13,R13,T13,V13,X13,Z13,AB13,AD13,AF13)</f>
        <v>0.29203703703703698</v>
      </c>
      <c r="G13" s="48">
        <f t="shared" si="0"/>
        <v>5</v>
      </c>
      <c r="H13" s="59">
        <f t="shared" si="1"/>
        <v>0</v>
      </c>
      <c r="I13" s="141">
        <v>89</v>
      </c>
      <c r="J13" s="142">
        <v>3.7824074074074072E-2</v>
      </c>
      <c r="K13" s="74">
        <v>84</v>
      </c>
      <c r="L13" s="58">
        <v>5.3425925925925925E-2</v>
      </c>
      <c r="M13" s="202">
        <v>93</v>
      </c>
      <c r="N13" s="203">
        <v>6.9155092592592587E-2</v>
      </c>
      <c r="O13" s="190">
        <v>93</v>
      </c>
      <c r="P13" s="206">
        <v>9.0370370370370365E-2</v>
      </c>
      <c r="Q13" s="198">
        <v>90</v>
      </c>
      <c r="R13" s="142">
        <v>9.4687499999999994E-2</v>
      </c>
      <c r="S13" s="77"/>
      <c r="T13" s="73"/>
      <c r="U13" s="74"/>
      <c r="V13" s="58"/>
      <c r="W13" s="75"/>
      <c r="X13" s="76"/>
      <c r="Y13" s="75"/>
      <c r="Z13" s="76"/>
      <c r="AA13" s="75"/>
      <c r="AB13" s="76"/>
      <c r="AC13" s="74"/>
      <c r="AD13" s="58"/>
      <c r="AE13" s="75"/>
      <c r="AF13" s="78"/>
    </row>
    <row r="14" spans="1:32" s="18" customFormat="1" ht="14.95" customHeight="1" x14ac:dyDescent="0.25">
      <c r="A14" s="159" t="s">
        <v>86</v>
      </c>
      <c r="B14" s="146" t="s">
        <v>117</v>
      </c>
      <c r="C14" s="70" t="s">
        <v>10</v>
      </c>
      <c r="D14" s="71">
        <v>10</v>
      </c>
      <c r="E14" s="57">
        <f>SUM(I14,K14,M14,O14,Q14,S14,U14,W14,Y14,AA14,AC14,AE14)</f>
        <v>364</v>
      </c>
      <c r="F14" s="58">
        <f>SUM(J14,L14,N14,P14,R14,T14,V14,X14,Z14,AB14,AD14,AF14)</f>
        <v>0.25138888888888888</v>
      </c>
      <c r="G14" s="48">
        <f t="shared" si="0"/>
        <v>4</v>
      </c>
      <c r="H14" s="59">
        <f t="shared" si="1"/>
        <v>0</v>
      </c>
      <c r="I14" s="141">
        <v>91</v>
      </c>
      <c r="J14" s="142">
        <v>3.5057870370370371E-2</v>
      </c>
      <c r="K14" s="190">
        <v>90</v>
      </c>
      <c r="L14" s="191">
        <v>5.0497685185185187E-2</v>
      </c>
      <c r="M14" s="202">
        <v>87</v>
      </c>
      <c r="N14" s="203">
        <v>7.5833333333333336E-2</v>
      </c>
      <c r="O14" s="190">
        <v>96</v>
      </c>
      <c r="P14" s="203">
        <v>0.09</v>
      </c>
      <c r="Q14" s="77"/>
      <c r="R14" s="73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18" customFormat="1" ht="14.95" customHeight="1" x14ac:dyDescent="0.25">
      <c r="A15" s="159" t="s">
        <v>88</v>
      </c>
      <c r="B15" s="146" t="s">
        <v>109</v>
      </c>
      <c r="C15" s="70" t="s">
        <v>9</v>
      </c>
      <c r="D15" s="71">
        <v>10</v>
      </c>
      <c r="E15" s="57">
        <f>SUM(I15,M15,O15,Q15,S15,U15,W15,Y15,AA15,AC15,AE15)</f>
        <v>364</v>
      </c>
      <c r="F15" s="58">
        <f>SUM(J15,N15,P15,R15,T15,V15,X15,Z15,AB15,AD15,AF15)</f>
        <v>0.29696759259259253</v>
      </c>
      <c r="G15" s="48">
        <f t="shared" si="0"/>
        <v>5</v>
      </c>
      <c r="H15" s="59">
        <f t="shared" si="1"/>
        <v>0</v>
      </c>
      <c r="I15" s="141">
        <v>95</v>
      </c>
      <c r="J15" s="142">
        <v>3.4282407407407407E-2</v>
      </c>
      <c r="K15" s="74">
        <v>83</v>
      </c>
      <c r="L15" s="58">
        <v>5.4942129629629632E-2</v>
      </c>
      <c r="M15" s="202">
        <v>91</v>
      </c>
      <c r="N15" s="203">
        <v>6.9710648148148147E-2</v>
      </c>
      <c r="O15" s="192">
        <v>89</v>
      </c>
      <c r="P15" s="142">
        <v>9.8009259259259254E-2</v>
      </c>
      <c r="Q15" s="202">
        <v>89</v>
      </c>
      <c r="R15" s="203">
        <v>9.4965277777777773E-2</v>
      </c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18" customFormat="1" ht="14.95" customHeight="1" x14ac:dyDescent="0.25">
      <c r="A16" s="159" t="s">
        <v>91</v>
      </c>
      <c r="B16" s="146" t="s">
        <v>118</v>
      </c>
      <c r="C16" s="70" t="s">
        <v>10</v>
      </c>
      <c r="D16" s="71">
        <v>12</v>
      </c>
      <c r="E16" s="57">
        <f>SUM(I16,K16,M16,O16,Q16,S16,U16,W16,Y16,AA16,AC16,AE16)</f>
        <v>352</v>
      </c>
      <c r="F16" s="58">
        <f>SUM(J16,L16,N16,P16,R16,T16,V16,X16,Z16,AB16,AD16,AF16)</f>
        <v>0.25946759259259261</v>
      </c>
      <c r="G16" s="48">
        <f t="shared" si="0"/>
        <v>4</v>
      </c>
      <c r="H16" s="59">
        <f t="shared" si="1"/>
        <v>0</v>
      </c>
      <c r="I16" s="141">
        <v>86</v>
      </c>
      <c r="J16" s="142">
        <v>3.9282407407407405E-2</v>
      </c>
      <c r="K16" s="190">
        <v>81</v>
      </c>
      <c r="L16" s="191">
        <v>5.7141203703703701E-2</v>
      </c>
      <c r="M16" s="202">
        <v>90</v>
      </c>
      <c r="N16" s="203">
        <v>7.4791666666666673E-2</v>
      </c>
      <c r="O16" s="71"/>
      <c r="P16" s="73"/>
      <c r="Q16" s="202">
        <v>95</v>
      </c>
      <c r="R16" s="203">
        <v>8.8252314814814811E-2</v>
      </c>
      <c r="S16" s="77"/>
      <c r="T16" s="76"/>
      <c r="U16" s="74"/>
      <c r="V16" s="58"/>
      <c r="W16" s="75"/>
      <c r="X16" s="76"/>
      <c r="Y16" s="77"/>
      <c r="Z16" s="73"/>
      <c r="AA16" s="77"/>
      <c r="AB16" s="73"/>
      <c r="AC16" s="74"/>
      <c r="AD16" s="58"/>
      <c r="AE16" s="75"/>
      <c r="AF16" s="78"/>
    </row>
    <row r="17" spans="1:32" s="18" customFormat="1" ht="14.95" customHeight="1" x14ac:dyDescent="0.25">
      <c r="A17" s="159" t="s">
        <v>92</v>
      </c>
      <c r="B17" s="146" t="s">
        <v>120</v>
      </c>
      <c r="C17" s="70" t="s">
        <v>11</v>
      </c>
      <c r="D17" s="71">
        <v>13</v>
      </c>
      <c r="E17" s="79">
        <f>SUM(I17,M17,O17,Q17,S17,U17,W17,Y17,AA17,AC17,AE17)</f>
        <v>348</v>
      </c>
      <c r="F17" s="80">
        <f>SUM(J17,N17,P17,R17,T17,V17,X17,Z17,AB17,AD17,AF17)</f>
        <v>0.3223611111111111</v>
      </c>
      <c r="G17" s="48">
        <f t="shared" si="0"/>
        <v>5</v>
      </c>
      <c r="H17" s="81">
        <f t="shared" si="1"/>
        <v>0</v>
      </c>
      <c r="I17" s="141">
        <v>83</v>
      </c>
      <c r="J17" s="142">
        <v>4.0763888888888891E-2</v>
      </c>
      <c r="K17" s="71">
        <v>77</v>
      </c>
      <c r="L17" s="73">
        <v>5.8321759259259261E-2</v>
      </c>
      <c r="M17" s="198">
        <v>86</v>
      </c>
      <c r="N17" s="142">
        <v>8.7083333333333332E-2</v>
      </c>
      <c r="O17" s="190">
        <v>86</v>
      </c>
      <c r="P17" s="203">
        <v>0.10592592592592592</v>
      </c>
      <c r="Q17" s="202">
        <v>93</v>
      </c>
      <c r="R17" s="203">
        <v>8.8587962962962966E-2</v>
      </c>
      <c r="S17" s="75"/>
      <c r="T17" s="76"/>
      <c r="U17" s="74"/>
      <c r="V17" s="58"/>
      <c r="W17" s="75"/>
      <c r="X17" s="76"/>
      <c r="Y17" s="75"/>
      <c r="Z17" s="76"/>
      <c r="AA17" s="75"/>
      <c r="AB17" s="76"/>
      <c r="AC17" s="74"/>
      <c r="AD17" s="58"/>
      <c r="AE17" s="75"/>
      <c r="AF17" s="78"/>
    </row>
    <row r="18" spans="1:32" s="18" customFormat="1" ht="14.95" customHeight="1" x14ac:dyDescent="0.25">
      <c r="A18" s="159" t="s">
        <v>84</v>
      </c>
      <c r="B18" s="146" t="s">
        <v>107</v>
      </c>
      <c r="C18" s="70" t="s">
        <v>8</v>
      </c>
      <c r="D18" s="71">
        <v>14</v>
      </c>
      <c r="E18" s="79">
        <f>SUM(I18,K18,O18,Q18,S18,U18,W18,Y18,AA18,AC18,AE18)</f>
        <v>346</v>
      </c>
      <c r="F18" s="80">
        <f>SUM(J18,L18,P18,R18,T18,V18,X18,Z18,AB18,AD18,AF18)</f>
        <v>0.34638888888888891</v>
      </c>
      <c r="G18" s="48">
        <f t="shared" si="0"/>
        <v>5</v>
      </c>
      <c r="H18" s="81">
        <f t="shared" si="1"/>
        <v>0</v>
      </c>
      <c r="I18" s="141">
        <v>84</v>
      </c>
      <c r="J18" s="142">
        <v>3.9363425925925927E-2</v>
      </c>
      <c r="K18" s="190">
        <v>91</v>
      </c>
      <c r="L18" s="191">
        <v>4.988425925925926E-2</v>
      </c>
      <c r="M18" s="77">
        <v>80</v>
      </c>
      <c r="N18" s="73">
        <v>0.11912037037037038</v>
      </c>
      <c r="O18" s="190">
        <v>88</v>
      </c>
      <c r="P18" s="203">
        <v>0.10094907407407408</v>
      </c>
      <c r="Q18" s="202">
        <v>83</v>
      </c>
      <c r="R18" s="203">
        <v>0.15619212962962964</v>
      </c>
      <c r="S18" s="77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18" customFormat="1" ht="14.95" customHeight="1" x14ac:dyDescent="0.25">
      <c r="A19" s="159" t="s">
        <v>89</v>
      </c>
      <c r="B19" s="146" t="s">
        <v>119</v>
      </c>
      <c r="C19" s="70" t="s">
        <v>10</v>
      </c>
      <c r="D19" s="71">
        <v>15</v>
      </c>
      <c r="E19" s="57">
        <f>SUM(I19,M19,O19,Q19,S19,U19,W19,Y19,AA19,AC19,AE19)</f>
        <v>345</v>
      </c>
      <c r="F19" s="58">
        <f>SUM(J19,N19,P19,R19,T19,V19,X19,Z19,AB19,AD19,AF19)</f>
        <v>0.33552083333333338</v>
      </c>
      <c r="G19" s="48">
        <f t="shared" si="0"/>
        <v>5</v>
      </c>
      <c r="H19" s="59">
        <f t="shared" si="1"/>
        <v>0</v>
      </c>
      <c r="I19" s="141">
        <v>85</v>
      </c>
      <c r="J19" s="142">
        <v>3.9305555555555559E-2</v>
      </c>
      <c r="K19" s="74">
        <v>82</v>
      </c>
      <c r="L19" s="58">
        <v>5.5196759259259258E-2</v>
      </c>
      <c r="M19" s="202">
        <v>83</v>
      </c>
      <c r="N19" s="203">
        <v>9.6956018518518525E-2</v>
      </c>
      <c r="O19" s="190">
        <v>85</v>
      </c>
      <c r="P19" s="203">
        <v>0.11064814814814815</v>
      </c>
      <c r="Q19" s="202">
        <v>92</v>
      </c>
      <c r="R19" s="203">
        <v>8.8611111111111113E-2</v>
      </c>
      <c r="S19" s="75"/>
      <c r="T19" s="76"/>
      <c r="U19" s="77"/>
      <c r="V19" s="80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18" customFormat="1" ht="14.95" customHeight="1" x14ac:dyDescent="0.25">
      <c r="A20" s="159" t="s">
        <v>86</v>
      </c>
      <c r="B20" s="146" t="s">
        <v>105</v>
      </c>
      <c r="C20" s="70" t="s">
        <v>21</v>
      </c>
      <c r="D20" s="71">
        <v>16</v>
      </c>
      <c r="E20" s="57">
        <f>SUM(K20,M20,O20,Q20,S20,U20,W20,Y20,AA20,AC20,AE20)</f>
        <v>340</v>
      </c>
      <c r="F20" s="58">
        <f>SUM(L20,N20,P20,R20,T20,V20,X20,Z20,AB20,AD20,AF20)</f>
        <v>0.35818287037037039</v>
      </c>
      <c r="G20" s="48">
        <f t="shared" si="0"/>
        <v>5</v>
      </c>
      <c r="H20" s="59">
        <f t="shared" si="1"/>
        <v>0</v>
      </c>
      <c r="I20" s="72">
        <v>81</v>
      </c>
      <c r="J20" s="73">
        <v>4.2569444444444444E-2</v>
      </c>
      <c r="K20" s="190">
        <v>86</v>
      </c>
      <c r="L20" s="191">
        <v>5.2199074074074071E-2</v>
      </c>
      <c r="M20" s="202">
        <v>82</v>
      </c>
      <c r="N20" s="203">
        <v>9.7118055555555555E-2</v>
      </c>
      <c r="O20" s="192">
        <v>87</v>
      </c>
      <c r="P20" s="142">
        <v>0.10337962962962963</v>
      </c>
      <c r="Q20" s="202">
        <v>85</v>
      </c>
      <c r="R20" s="203">
        <v>0.10548611111111111</v>
      </c>
      <c r="S20" s="75"/>
      <c r="T20" s="73"/>
      <c r="U20" s="74"/>
      <c r="V20" s="58"/>
      <c r="W20" s="75"/>
      <c r="X20" s="76"/>
      <c r="Y20" s="75"/>
      <c r="Z20" s="76"/>
      <c r="AA20" s="75"/>
      <c r="AB20" s="76"/>
      <c r="AC20" s="74"/>
      <c r="AD20" s="58"/>
      <c r="AE20" s="75"/>
      <c r="AF20" s="78"/>
    </row>
    <row r="21" spans="1:32" s="18" customFormat="1" ht="14.95" customHeight="1" x14ac:dyDescent="0.25">
      <c r="A21" s="159" t="s">
        <v>89</v>
      </c>
      <c r="B21" s="146" t="s">
        <v>115</v>
      </c>
      <c r="C21" s="70" t="s">
        <v>9</v>
      </c>
      <c r="D21" s="71">
        <v>17</v>
      </c>
      <c r="E21" s="79">
        <f t="shared" ref="E21:E33" si="2">SUM(I21,K21,M21,O21,Q21,S21,U21,W21,Y21,AA21,AC21,AE21)</f>
        <v>335</v>
      </c>
      <c r="F21" s="80">
        <f t="shared" ref="F21:F33" si="3">SUM(J21,L21,N21,P21,R21,T21,V21,X21,Z21,AB21,AD21,AF21)</f>
        <v>0.34282407407407411</v>
      </c>
      <c r="G21" s="48">
        <f t="shared" si="0"/>
        <v>4</v>
      </c>
      <c r="H21" s="81">
        <f t="shared" si="1"/>
        <v>0</v>
      </c>
      <c r="I21" s="141">
        <v>79</v>
      </c>
      <c r="J21" s="142">
        <v>4.5949074074074073E-2</v>
      </c>
      <c r="K21" s="74"/>
      <c r="L21" s="58"/>
      <c r="M21" s="202">
        <v>85</v>
      </c>
      <c r="N21" s="203">
        <v>8.7210648148148148E-2</v>
      </c>
      <c r="O21" s="190">
        <v>84</v>
      </c>
      <c r="P21" s="203">
        <v>0.11387731481481482</v>
      </c>
      <c r="Q21" s="202">
        <v>87</v>
      </c>
      <c r="R21" s="203">
        <v>9.5787037037037032E-2</v>
      </c>
      <c r="S21" s="75"/>
      <c r="T21" s="76"/>
      <c r="U21" s="74"/>
      <c r="V21" s="58"/>
      <c r="W21" s="77"/>
      <c r="X21" s="73"/>
      <c r="Y21" s="75"/>
      <c r="Z21" s="76"/>
      <c r="AA21" s="75"/>
      <c r="AB21" s="76"/>
      <c r="AC21" s="71"/>
      <c r="AD21" s="73"/>
      <c r="AE21" s="77"/>
      <c r="AF21" s="83"/>
    </row>
    <row r="22" spans="1:32" s="18" customFormat="1" ht="14.95" customHeight="1" x14ac:dyDescent="0.25">
      <c r="A22" s="5" t="s">
        <v>92</v>
      </c>
      <c r="B22" s="146" t="s">
        <v>185</v>
      </c>
      <c r="C22" s="70" t="s">
        <v>21</v>
      </c>
      <c r="D22" s="71">
        <v>18</v>
      </c>
      <c r="E22" s="79">
        <f t="shared" si="2"/>
        <v>299</v>
      </c>
      <c r="F22" s="80">
        <f t="shared" si="3"/>
        <v>0.1814236111111111</v>
      </c>
      <c r="G22" s="48">
        <f t="shared" si="0"/>
        <v>3</v>
      </c>
      <c r="H22" s="81">
        <f t="shared" si="1"/>
        <v>0</v>
      </c>
      <c r="I22" s="72"/>
      <c r="J22" s="73"/>
      <c r="K22" s="71"/>
      <c r="L22" s="73"/>
      <c r="M22" s="198">
        <v>100</v>
      </c>
      <c r="N22" s="142">
        <v>4.6574074074074073E-2</v>
      </c>
      <c r="O22" s="192">
        <v>100</v>
      </c>
      <c r="P22" s="142">
        <v>7.2418981481481487E-2</v>
      </c>
      <c r="Q22" s="202">
        <v>99</v>
      </c>
      <c r="R22" s="203">
        <v>6.2430555555555559E-2</v>
      </c>
      <c r="S22" s="75"/>
      <c r="T22" s="76"/>
      <c r="U22" s="74"/>
      <c r="V22" s="58"/>
      <c r="W22" s="75"/>
      <c r="X22" s="76"/>
      <c r="Y22" s="75"/>
      <c r="Z22" s="76"/>
      <c r="AA22" s="77"/>
      <c r="AB22" s="73"/>
      <c r="AC22" s="74"/>
      <c r="AD22" s="58"/>
      <c r="AE22" s="75"/>
      <c r="AF22" s="78"/>
    </row>
    <row r="23" spans="1:32" s="18" customFormat="1" ht="14.95" customHeight="1" x14ac:dyDescent="0.25">
      <c r="A23" s="159" t="s">
        <v>84</v>
      </c>
      <c r="B23" s="146" t="s">
        <v>103</v>
      </c>
      <c r="C23" s="70" t="s">
        <v>21</v>
      </c>
      <c r="D23" s="71">
        <v>19</v>
      </c>
      <c r="E23" s="57">
        <f t="shared" si="2"/>
        <v>292</v>
      </c>
      <c r="F23" s="58">
        <f t="shared" si="3"/>
        <v>0.12939814814814815</v>
      </c>
      <c r="G23" s="48">
        <f t="shared" si="0"/>
        <v>3</v>
      </c>
      <c r="H23" s="59">
        <f t="shared" si="1"/>
        <v>0</v>
      </c>
      <c r="I23" s="141">
        <v>96</v>
      </c>
      <c r="J23" s="142">
        <v>3.408564814814815E-2</v>
      </c>
      <c r="K23" s="190">
        <v>97</v>
      </c>
      <c r="L23" s="191">
        <v>4.234953703703704E-2</v>
      </c>
      <c r="M23" s="202">
        <v>99</v>
      </c>
      <c r="N23" s="203">
        <v>5.2962962962962962E-2</v>
      </c>
      <c r="O23" s="74"/>
      <c r="P23" s="76"/>
      <c r="Q23" s="75"/>
      <c r="R23" s="76"/>
      <c r="S23" s="75"/>
      <c r="T23" s="76"/>
      <c r="U23" s="74"/>
      <c r="V23" s="58"/>
      <c r="W23" s="75"/>
      <c r="X23" s="76"/>
      <c r="Y23" s="75"/>
      <c r="Z23" s="76"/>
      <c r="AA23" s="75"/>
      <c r="AB23" s="76"/>
      <c r="AC23" s="71"/>
      <c r="AD23" s="73"/>
      <c r="AE23" s="77"/>
      <c r="AF23" s="83"/>
    </row>
    <row r="24" spans="1:32" s="18" customFormat="1" ht="14.95" customHeight="1" x14ac:dyDescent="0.25">
      <c r="A24" s="5" t="s">
        <v>101</v>
      </c>
      <c r="B24" s="146" t="s">
        <v>176</v>
      </c>
      <c r="C24" s="70" t="s">
        <v>9</v>
      </c>
      <c r="D24" s="71">
        <v>20</v>
      </c>
      <c r="E24" s="79">
        <f t="shared" si="2"/>
        <v>290</v>
      </c>
      <c r="F24" s="80">
        <f t="shared" si="3"/>
        <v>0.1870138888888889</v>
      </c>
      <c r="G24" s="48">
        <f t="shared" si="0"/>
        <v>3</v>
      </c>
      <c r="H24" s="81">
        <f t="shared" si="1"/>
        <v>0</v>
      </c>
      <c r="I24" s="72"/>
      <c r="J24" s="73"/>
      <c r="K24" s="192">
        <v>96</v>
      </c>
      <c r="L24" s="142">
        <v>4.238425925925926E-2</v>
      </c>
      <c r="M24" s="202">
        <v>96</v>
      </c>
      <c r="N24" s="203">
        <v>5.9814814814814814E-2</v>
      </c>
      <c r="O24" s="190">
        <v>98</v>
      </c>
      <c r="P24" s="203">
        <v>8.4814814814814815E-2</v>
      </c>
      <c r="Q24" s="77"/>
      <c r="R24" s="73"/>
      <c r="S24" s="75"/>
      <c r="T24" s="76"/>
      <c r="U24" s="77"/>
      <c r="V24" s="80"/>
      <c r="W24" s="77"/>
      <c r="X24" s="73"/>
      <c r="Y24" s="77"/>
      <c r="Z24" s="73"/>
      <c r="AA24" s="77"/>
      <c r="AB24" s="73"/>
      <c r="AC24" s="71"/>
      <c r="AD24" s="73"/>
      <c r="AE24" s="77"/>
      <c r="AF24" s="83"/>
    </row>
    <row r="25" spans="1:32" s="18" customFormat="1" ht="14.95" customHeight="1" x14ac:dyDescent="0.25">
      <c r="A25" s="5" t="s">
        <v>86</v>
      </c>
      <c r="B25" s="146" t="s">
        <v>177</v>
      </c>
      <c r="C25" s="70" t="s">
        <v>10</v>
      </c>
      <c r="D25" s="71">
        <v>21</v>
      </c>
      <c r="E25" s="79">
        <f t="shared" si="2"/>
        <v>258</v>
      </c>
      <c r="F25" s="80">
        <f t="shared" si="3"/>
        <v>0.24040509259259257</v>
      </c>
      <c r="G25" s="48">
        <f t="shared" si="0"/>
        <v>3</v>
      </c>
      <c r="H25" s="81">
        <f t="shared" si="1"/>
        <v>0</v>
      </c>
      <c r="I25" s="72"/>
      <c r="J25" s="73"/>
      <c r="K25" s="192">
        <v>88</v>
      </c>
      <c r="L25" s="142">
        <v>5.1643518518518519E-2</v>
      </c>
      <c r="M25" s="202">
        <v>84</v>
      </c>
      <c r="N25" s="203">
        <v>9.0972222222222218E-2</v>
      </c>
      <c r="O25" s="71"/>
      <c r="P25" s="73"/>
      <c r="Q25" s="202">
        <v>86</v>
      </c>
      <c r="R25" s="203">
        <v>9.778935185185185E-2</v>
      </c>
      <c r="S25" s="75"/>
      <c r="T25" s="73"/>
      <c r="U25" s="74"/>
      <c r="V25" s="58"/>
      <c r="W25" s="75"/>
      <c r="X25" s="76"/>
      <c r="Y25" s="75"/>
      <c r="Z25" s="76"/>
      <c r="AA25" s="75"/>
      <c r="AB25" s="76"/>
      <c r="AC25" s="74"/>
      <c r="AD25" s="58"/>
      <c r="AE25" s="75"/>
      <c r="AF25" s="78"/>
    </row>
    <row r="26" spans="1:32" s="18" customFormat="1" ht="14.95" customHeight="1" x14ac:dyDescent="0.25">
      <c r="A26" s="5" t="s">
        <v>86</v>
      </c>
      <c r="B26" s="146" t="s">
        <v>189</v>
      </c>
      <c r="C26" s="70" t="s">
        <v>10</v>
      </c>
      <c r="D26" s="71">
        <v>22</v>
      </c>
      <c r="E26" s="79">
        <f t="shared" si="2"/>
        <v>242</v>
      </c>
      <c r="F26" s="80">
        <f t="shared" si="3"/>
        <v>0.27505787037037033</v>
      </c>
      <c r="G26" s="48">
        <f t="shared" si="0"/>
        <v>3</v>
      </c>
      <c r="H26" s="81">
        <f t="shared" si="1"/>
        <v>0</v>
      </c>
      <c r="I26" s="72"/>
      <c r="J26" s="73"/>
      <c r="K26" s="192">
        <v>78</v>
      </c>
      <c r="L26" s="142">
        <v>5.7627314814814812E-2</v>
      </c>
      <c r="M26" s="202">
        <v>81</v>
      </c>
      <c r="N26" s="203">
        <v>9.8425925925925931E-2</v>
      </c>
      <c r="O26" s="192">
        <v>83</v>
      </c>
      <c r="P26" s="142">
        <v>0.11900462962962963</v>
      </c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5"/>
      <c r="AB26" s="76"/>
      <c r="AC26" s="74"/>
      <c r="AD26" s="58"/>
      <c r="AE26" s="75"/>
      <c r="AF26" s="78"/>
    </row>
    <row r="27" spans="1:32" s="18" customFormat="1" ht="14.95" customHeight="1" x14ac:dyDescent="0.25">
      <c r="A27" s="159" t="s">
        <v>84</v>
      </c>
      <c r="B27" s="146" t="s">
        <v>102</v>
      </c>
      <c r="C27" s="70" t="s">
        <v>21</v>
      </c>
      <c r="D27" s="71">
        <v>23</v>
      </c>
      <c r="E27" s="57">
        <f t="shared" si="2"/>
        <v>199</v>
      </c>
      <c r="F27" s="58">
        <f t="shared" si="3"/>
        <v>6.6168981481481481E-2</v>
      </c>
      <c r="G27" s="48">
        <f t="shared" si="0"/>
        <v>2</v>
      </c>
      <c r="H27" s="59">
        <f t="shared" si="1"/>
        <v>0</v>
      </c>
      <c r="I27" s="141">
        <v>99</v>
      </c>
      <c r="J27" s="142">
        <v>2.8634259259259259E-2</v>
      </c>
      <c r="K27" s="190">
        <v>100</v>
      </c>
      <c r="L27" s="191">
        <v>3.7534722222222219E-2</v>
      </c>
      <c r="M27" s="75"/>
      <c r="N27" s="76"/>
      <c r="O27" s="74"/>
      <c r="P27" s="76"/>
      <c r="Q27" s="75"/>
      <c r="R27" s="76"/>
      <c r="S27" s="75"/>
      <c r="T27" s="76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18" customFormat="1" ht="14.95" customHeight="1" x14ac:dyDescent="0.25">
      <c r="A28" s="159" t="s">
        <v>87</v>
      </c>
      <c r="B28" s="146" t="s">
        <v>114</v>
      </c>
      <c r="C28" s="70" t="s">
        <v>9</v>
      </c>
      <c r="D28" s="71">
        <v>24</v>
      </c>
      <c r="E28" s="57">
        <f t="shared" si="2"/>
        <v>160</v>
      </c>
      <c r="F28" s="58">
        <f t="shared" si="3"/>
        <v>0.10194444444444445</v>
      </c>
      <c r="G28" s="48">
        <f t="shared" si="0"/>
        <v>2</v>
      </c>
      <c r="H28" s="59">
        <f t="shared" si="1"/>
        <v>0</v>
      </c>
      <c r="I28" s="141">
        <v>80</v>
      </c>
      <c r="J28" s="142">
        <v>4.4803240740740741E-2</v>
      </c>
      <c r="K28" s="190">
        <v>80</v>
      </c>
      <c r="L28" s="191">
        <v>5.7141203703703701E-2</v>
      </c>
      <c r="M28" s="77"/>
      <c r="N28" s="73"/>
      <c r="O28" s="74"/>
      <c r="P28" s="76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18" customFormat="1" ht="14.95" customHeight="1" x14ac:dyDescent="0.25">
      <c r="A29" s="5" t="s">
        <v>96</v>
      </c>
      <c r="B29" s="146" t="s">
        <v>193</v>
      </c>
      <c r="C29" s="70" t="s">
        <v>21</v>
      </c>
      <c r="D29" s="71">
        <v>25</v>
      </c>
      <c r="E29" s="79">
        <f t="shared" si="2"/>
        <v>100</v>
      </c>
      <c r="F29" s="80">
        <f t="shared" si="3"/>
        <v>6.0555555555555557E-2</v>
      </c>
      <c r="G29" s="48">
        <f t="shared" si="0"/>
        <v>1</v>
      </c>
      <c r="H29" s="81">
        <f t="shared" si="1"/>
        <v>0</v>
      </c>
      <c r="I29" s="72"/>
      <c r="J29" s="73"/>
      <c r="K29" s="71"/>
      <c r="L29" s="73"/>
      <c r="M29" s="77"/>
      <c r="N29" s="73"/>
      <c r="O29" s="71"/>
      <c r="P29" s="73"/>
      <c r="Q29" s="198">
        <v>100</v>
      </c>
      <c r="R29" s="142">
        <v>6.0555555555555557E-2</v>
      </c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18" customFormat="1" ht="14.95" customHeight="1" x14ac:dyDescent="0.25">
      <c r="A30" s="159" t="s">
        <v>85</v>
      </c>
      <c r="B30" s="146" t="s">
        <v>104</v>
      </c>
      <c r="C30" s="70" t="s">
        <v>21</v>
      </c>
      <c r="D30" s="71">
        <v>26</v>
      </c>
      <c r="E30" s="57">
        <f t="shared" si="2"/>
        <v>95</v>
      </c>
      <c r="F30" s="58">
        <f t="shared" si="3"/>
        <v>3.4282407407407407E-2</v>
      </c>
      <c r="G30" s="48">
        <f t="shared" si="0"/>
        <v>1</v>
      </c>
      <c r="H30" s="59">
        <f t="shared" si="1"/>
        <v>0</v>
      </c>
      <c r="I30" s="141">
        <v>95</v>
      </c>
      <c r="J30" s="142">
        <v>3.4282407407407407E-2</v>
      </c>
      <c r="K30" s="71"/>
      <c r="L30" s="73"/>
      <c r="M30" s="75"/>
      <c r="N30" s="76"/>
      <c r="O30" s="74"/>
      <c r="P30" s="76"/>
      <c r="Q30" s="77"/>
      <c r="R30" s="73"/>
      <c r="S30" s="75"/>
      <c r="T30" s="76"/>
      <c r="U30" s="77"/>
      <c r="V30" s="80"/>
      <c r="W30" s="77"/>
      <c r="X30" s="73"/>
      <c r="Y30" s="77"/>
      <c r="Z30" s="73"/>
      <c r="AA30" s="75"/>
      <c r="AB30" s="76"/>
      <c r="AC30" s="74"/>
      <c r="AD30" s="58"/>
      <c r="AE30" s="75"/>
      <c r="AF30" s="78"/>
    </row>
    <row r="31" spans="1:32" s="18" customFormat="1" ht="14.95" customHeight="1" x14ac:dyDescent="0.25">
      <c r="A31" s="5" t="s">
        <v>99</v>
      </c>
      <c r="B31" s="146" t="s">
        <v>174</v>
      </c>
      <c r="C31" s="70" t="s">
        <v>8</v>
      </c>
      <c r="D31" s="71">
        <v>27</v>
      </c>
      <c r="E31" s="79">
        <f t="shared" si="2"/>
        <v>94</v>
      </c>
      <c r="F31" s="80">
        <f t="shared" si="3"/>
        <v>4.4513888888888888E-2</v>
      </c>
      <c r="G31" s="48">
        <f t="shared" si="0"/>
        <v>1</v>
      </c>
      <c r="H31" s="81">
        <f t="shared" si="1"/>
        <v>0</v>
      </c>
      <c r="I31" s="72"/>
      <c r="J31" s="73"/>
      <c r="K31" s="192">
        <v>94</v>
      </c>
      <c r="L31" s="142">
        <v>4.4513888888888888E-2</v>
      </c>
      <c r="M31" s="75"/>
      <c r="N31" s="76"/>
      <c r="O31" s="74"/>
      <c r="P31" s="76"/>
      <c r="Q31" s="75"/>
      <c r="R31" s="76"/>
      <c r="S31" s="75"/>
      <c r="T31" s="73"/>
      <c r="U31" s="74"/>
      <c r="V31" s="58"/>
      <c r="W31" s="77"/>
      <c r="X31" s="73"/>
      <c r="Y31" s="77"/>
      <c r="Z31" s="73"/>
      <c r="AA31" s="77"/>
      <c r="AB31" s="73"/>
      <c r="AC31" s="71"/>
      <c r="AD31" s="73"/>
      <c r="AE31" s="77"/>
      <c r="AF31" s="83"/>
    </row>
    <row r="32" spans="1:32" s="18" customFormat="1" ht="14.95" customHeight="1" x14ac:dyDescent="0.25">
      <c r="A32" s="5" t="s">
        <v>71</v>
      </c>
      <c r="B32" s="146" t="s">
        <v>175</v>
      </c>
      <c r="C32" s="70" t="s">
        <v>10</v>
      </c>
      <c r="D32" s="71">
        <v>28</v>
      </c>
      <c r="E32" s="79">
        <f t="shared" si="2"/>
        <v>92</v>
      </c>
      <c r="F32" s="80">
        <f t="shared" si="3"/>
        <v>4.597222222222222E-2</v>
      </c>
      <c r="G32" s="48">
        <f t="shared" si="0"/>
        <v>1</v>
      </c>
      <c r="H32" s="81">
        <f t="shared" si="1"/>
        <v>0</v>
      </c>
      <c r="I32" s="72"/>
      <c r="J32" s="95"/>
      <c r="K32" s="192">
        <v>92</v>
      </c>
      <c r="L32" s="142">
        <v>4.597222222222222E-2</v>
      </c>
      <c r="M32" s="77"/>
      <c r="N32" s="73"/>
      <c r="O32" s="74"/>
      <c r="P32" s="76"/>
      <c r="Q32" s="75"/>
      <c r="R32" s="76"/>
      <c r="S32" s="75"/>
      <c r="T32" s="76"/>
      <c r="U32" s="74"/>
      <c r="V32" s="58"/>
      <c r="W32" s="77"/>
      <c r="X32" s="73"/>
      <c r="Y32" s="77"/>
      <c r="Z32" s="73"/>
      <c r="AA32" s="77"/>
      <c r="AB32" s="73"/>
      <c r="AC32" s="71"/>
      <c r="AD32" s="73"/>
      <c r="AE32" s="77"/>
      <c r="AF32" s="83"/>
    </row>
    <row r="33" spans="1:32" s="18" customFormat="1" ht="14.95" customHeight="1" x14ac:dyDescent="0.25">
      <c r="A33" s="159" t="s">
        <v>84</v>
      </c>
      <c r="B33" s="146" t="s">
        <v>112</v>
      </c>
      <c r="C33" s="70" t="s">
        <v>9</v>
      </c>
      <c r="D33" s="71">
        <v>29</v>
      </c>
      <c r="E33" s="79">
        <f t="shared" si="2"/>
        <v>88</v>
      </c>
      <c r="F33" s="80">
        <f t="shared" si="3"/>
        <v>3.8194444444444448E-2</v>
      </c>
      <c r="G33" s="48">
        <f t="shared" si="0"/>
        <v>1</v>
      </c>
      <c r="H33" s="81">
        <f t="shared" si="1"/>
        <v>0</v>
      </c>
      <c r="I33" s="141">
        <v>88</v>
      </c>
      <c r="J33" s="142">
        <v>3.8194444444444448E-2</v>
      </c>
      <c r="K33" s="74"/>
      <c r="L33" s="58"/>
      <c r="M33" s="77"/>
      <c r="N33" s="73"/>
      <c r="O33" s="71"/>
      <c r="P33" s="73"/>
      <c r="Q33" s="75"/>
      <c r="R33" s="76"/>
      <c r="S33" s="75"/>
      <c r="T33" s="76"/>
      <c r="U33" s="77"/>
      <c r="V33" s="80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ht="14.95" customHeight="1" x14ac:dyDescent="0.25">
      <c r="A34" s="159" t="s">
        <v>86</v>
      </c>
      <c r="B34" s="146" t="s">
        <v>121</v>
      </c>
      <c r="C34" s="70" t="s">
        <v>20</v>
      </c>
      <c r="D34" s="71">
        <v>1</v>
      </c>
      <c r="E34" s="57">
        <f>SUM(I34,M34,O34,Q34,S34,U34,W34,Y34,AA34,AC34,AE34)</f>
        <v>400</v>
      </c>
      <c r="F34" s="58">
        <f>SUM(J34,N34,P34,R34,T34,V34,X34,Z34,AB34,AD34,AF34)</f>
        <v>0.17340277777777777</v>
      </c>
      <c r="G34" s="48">
        <f t="shared" si="0"/>
        <v>5</v>
      </c>
      <c r="H34" s="59">
        <f t="shared" si="1"/>
        <v>0</v>
      </c>
      <c r="I34" s="141">
        <v>100</v>
      </c>
      <c r="J34" s="142">
        <v>2.3981481481481482E-2</v>
      </c>
      <c r="K34" s="71">
        <v>97</v>
      </c>
      <c r="L34" s="73">
        <v>3.4548611111111113E-2</v>
      </c>
      <c r="M34" s="202">
        <v>100</v>
      </c>
      <c r="N34" s="203">
        <v>3.9432870370370368E-2</v>
      </c>
      <c r="O34" s="190">
        <v>100</v>
      </c>
      <c r="P34" s="203">
        <v>6.0856481481481484E-2</v>
      </c>
      <c r="Q34" s="202">
        <v>100</v>
      </c>
      <c r="R34" s="203">
        <v>4.9131944444444443E-2</v>
      </c>
      <c r="S34" s="75"/>
      <c r="T34" s="76"/>
      <c r="U34" s="77"/>
      <c r="V34" s="80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ht="14.95" customHeight="1" x14ac:dyDescent="0.25">
      <c r="A35" s="159" t="s">
        <v>97</v>
      </c>
      <c r="B35" s="146" t="s">
        <v>138</v>
      </c>
      <c r="C35" s="70" t="s">
        <v>0</v>
      </c>
      <c r="D35" s="71">
        <v>2</v>
      </c>
      <c r="E35" s="79">
        <f>SUM(I35,K35,O35,Q35,S35,U35,W35,Y35,AA35,AC35,AE35)</f>
        <v>397</v>
      </c>
      <c r="F35" s="80">
        <f>SUM(J35,L35,P35,R35,T35,V35,X35,Z35,AB35,AD35,AF35)</f>
        <v>0.17300925925925925</v>
      </c>
      <c r="G35" s="48">
        <f t="shared" si="0"/>
        <v>5</v>
      </c>
      <c r="H35" s="81">
        <f t="shared" si="1"/>
        <v>0</v>
      </c>
      <c r="I35" s="141">
        <v>99</v>
      </c>
      <c r="J35" s="142">
        <v>2.5243055555555557E-2</v>
      </c>
      <c r="K35" s="190">
        <v>100</v>
      </c>
      <c r="L35" s="191">
        <v>3.2256944444444442E-2</v>
      </c>
      <c r="M35" s="77">
        <v>95</v>
      </c>
      <c r="N35" s="73">
        <v>4.6724537037037037E-2</v>
      </c>
      <c r="O35" s="190">
        <v>99</v>
      </c>
      <c r="P35" s="203">
        <v>6.1365740740740742E-2</v>
      </c>
      <c r="Q35" s="202">
        <v>99</v>
      </c>
      <c r="R35" s="203">
        <v>5.4143518518518521E-2</v>
      </c>
      <c r="S35" s="77"/>
      <c r="T35" s="76"/>
      <c r="U35" s="74"/>
      <c r="V35" s="58"/>
      <c r="W35" s="77"/>
      <c r="X35" s="73"/>
      <c r="Y35" s="77"/>
      <c r="Z35" s="73"/>
      <c r="AA35" s="77"/>
      <c r="AB35" s="73"/>
      <c r="AC35" s="71"/>
      <c r="AD35" s="73"/>
      <c r="AE35" s="77"/>
      <c r="AF35" s="83"/>
    </row>
    <row r="36" spans="1:32" ht="14.95" customHeight="1" x14ac:dyDescent="0.25">
      <c r="A36" s="159" t="s">
        <v>89</v>
      </c>
      <c r="B36" s="146" t="s">
        <v>126</v>
      </c>
      <c r="C36" s="70" t="s">
        <v>5</v>
      </c>
      <c r="D36" s="71">
        <v>3</v>
      </c>
      <c r="E36" s="57">
        <f>SUM(K36,M36,O36,Q36,S36,U36,W36,Y36,AA36,AC36,AE36)</f>
        <v>386</v>
      </c>
      <c r="F36" s="58">
        <f>SUM(L36,N36,P36,R36,T36,V36,X36,Z36,AB36,AD36,AF36)</f>
        <v>0.20891203703703706</v>
      </c>
      <c r="G36" s="48">
        <f t="shared" si="0"/>
        <v>5</v>
      </c>
      <c r="H36" s="59">
        <f t="shared" si="1"/>
        <v>0</v>
      </c>
      <c r="I36" s="72">
        <v>94</v>
      </c>
      <c r="J36" s="73">
        <v>2.6203703703703705E-2</v>
      </c>
      <c r="K36" s="190">
        <v>98</v>
      </c>
      <c r="L36" s="191">
        <v>3.3506944444444443E-2</v>
      </c>
      <c r="M36" s="202">
        <v>96</v>
      </c>
      <c r="N36" s="203">
        <v>4.5335648148148146E-2</v>
      </c>
      <c r="O36" s="190">
        <v>97</v>
      </c>
      <c r="P36" s="203">
        <v>6.8275462962962968E-2</v>
      </c>
      <c r="Q36" s="198">
        <v>95</v>
      </c>
      <c r="R36" s="142">
        <v>6.1793981481481484E-2</v>
      </c>
      <c r="S36" s="75"/>
      <c r="T36" s="73"/>
      <c r="U36" s="74"/>
      <c r="V36" s="58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ht="14.95" customHeight="1" x14ac:dyDescent="0.25">
      <c r="A37" s="159" t="s">
        <v>86</v>
      </c>
      <c r="B37" s="146" t="s">
        <v>139</v>
      </c>
      <c r="C37" s="70" t="s">
        <v>0</v>
      </c>
      <c r="D37" s="71">
        <v>4</v>
      </c>
      <c r="E37" s="79">
        <f>SUM(I37,K37,M37,O37,S37,U37,W37,Y37,AA37,AC37,AE37)</f>
        <v>384</v>
      </c>
      <c r="F37" s="80">
        <f>SUM(J37,L37,N37,P37,T37,V37,X37,Z37,AB37,AD37,AF37)</f>
        <v>0.17634259259259261</v>
      </c>
      <c r="G37" s="48">
        <f t="shared" ref="G37:G68" si="4">COUNT(I37,K37,M37,O37,Q37,S37,U37,W37,Y37,AA37)</f>
        <v>5</v>
      </c>
      <c r="H37" s="81">
        <f t="shared" ref="H37:H68" si="5">COUNT(AC37,AE37)</f>
        <v>0</v>
      </c>
      <c r="I37" s="141">
        <v>96</v>
      </c>
      <c r="J37" s="142">
        <v>2.5636574074074076E-2</v>
      </c>
      <c r="K37" s="190">
        <v>95</v>
      </c>
      <c r="L37" s="191">
        <v>3.5659722222222225E-2</v>
      </c>
      <c r="M37" s="202">
        <v>97</v>
      </c>
      <c r="N37" s="203">
        <v>4.490740740740741E-2</v>
      </c>
      <c r="O37" s="190">
        <v>96</v>
      </c>
      <c r="P37" s="203">
        <v>7.013888888888889E-2</v>
      </c>
      <c r="Q37" s="75">
        <v>90</v>
      </c>
      <c r="R37" s="76">
        <v>8.2384259259259254E-2</v>
      </c>
      <c r="S37" s="75"/>
      <c r="T37" s="76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ht="14.95" customHeight="1" x14ac:dyDescent="0.25">
      <c r="A38" s="159" t="s">
        <v>91</v>
      </c>
      <c r="B38" s="146" t="s">
        <v>145</v>
      </c>
      <c r="C38" s="70" t="s">
        <v>6</v>
      </c>
      <c r="D38" s="71">
        <v>5</v>
      </c>
      <c r="E38" s="79">
        <f>SUM(I38,K38,O38,Q38,S38,U38,W38,Y38,AA38,AC38,AE38)</f>
        <v>383</v>
      </c>
      <c r="F38" s="80">
        <f>SUM(J38,L38,P38,R38,T38,V38,X38,Z38,AB38,AD38,AF38)</f>
        <v>0.18091435185185184</v>
      </c>
      <c r="G38" s="48">
        <f t="shared" si="4"/>
        <v>5</v>
      </c>
      <c r="H38" s="81">
        <f t="shared" si="5"/>
        <v>0</v>
      </c>
      <c r="I38" s="141">
        <v>97</v>
      </c>
      <c r="J38" s="142">
        <v>2.5590277777777778E-2</v>
      </c>
      <c r="K38" s="190">
        <v>90</v>
      </c>
      <c r="L38" s="191">
        <v>3.8865740740740742E-2</v>
      </c>
      <c r="M38" s="75">
        <v>84</v>
      </c>
      <c r="N38" s="76">
        <v>5.6921296296296296E-2</v>
      </c>
      <c r="O38" s="192">
        <v>98</v>
      </c>
      <c r="P38" s="142">
        <v>6.222222222222222E-2</v>
      </c>
      <c r="Q38" s="202">
        <v>98</v>
      </c>
      <c r="R38" s="203">
        <v>5.423611111111111E-2</v>
      </c>
      <c r="S38" s="75"/>
      <c r="T38" s="73"/>
      <c r="U38" s="77"/>
      <c r="V38" s="80"/>
      <c r="W38" s="75"/>
      <c r="X38" s="76"/>
      <c r="Y38" s="75"/>
      <c r="Z38" s="76"/>
      <c r="AA38" s="75"/>
      <c r="AB38" s="76"/>
      <c r="AC38" s="74"/>
      <c r="AD38" s="58"/>
      <c r="AE38" s="75"/>
      <c r="AF38" s="78"/>
    </row>
    <row r="39" spans="1:32" ht="14.95" customHeight="1" x14ac:dyDescent="0.25">
      <c r="A39" s="159" t="s">
        <v>93</v>
      </c>
      <c r="B39" s="146" t="s">
        <v>124</v>
      </c>
      <c r="C39" s="70" t="s">
        <v>20</v>
      </c>
      <c r="D39" s="71">
        <v>6</v>
      </c>
      <c r="E39" s="79">
        <f>SUM(I39,K39,M39,O39,Q39,S39,U39,W39,Y39,AA39,AC39,AE39)</f>
        <v>382</v>
      </c>
      <c r="F39" s="80">
        <f>SUM(J39,L39,N39,P39,R39,T39,V39,X39,Z39,AB39,AD39,AF39)</f>
        <v>0.17747685185185186</v>
      </c>
      <c r="G39" s="48">
        <f t="shared" si="4"/>
        <v>4</v>
      </c>
      <c r="H39" s="81">
        <f t="shared" si="5"/>
        <v>0</v>
      </c>
      <c r="I39" s="145">
        <v>90</v>
      </c>
      <c r="J39" s="142">
        <v>2.6817129629629628E-2</v>
      </c>
      <c r="K39" s="190">
        <v>99</v>
      </c>
      <c r="L39" s="191">
        <v>3.2777777777777781E-2</v>
      </c>
      <c r="M39" s="202">
        <v>99</v>
      </c>
      <c r="N39" s="203">
        <v>4.4710648148148145E-2</v>
      </c>
      <c r="O39" s="190">
        <v>94</v>
      </c>
      <c r="P39" s="203">
        <v>7.317129629629629E-2</v>
      </c>
      <c r="Q39" s="75"/>
      <c r="R39" s="76"/>
      <c r="S39" s="75"/>
      <c r="T39" s="73"/>
      <c r="U39" s="74"/>
      <c r="V39" s="58"/>
      <c r="W39" s="75"/>
      <c r="X39" s="76"/>
      <c r="Y39" s="75"/>
      <c r="Z39" s="76"/>
      <c r="AA39" s="75"/>
      <c r="AB39" s="76"/>
      <c r="AC39" s="74"/>
      <c r="AD39" s="58"/>
      <c r="AE39" s="75"/>
      <c r="AF39" s="78"/>
    </row>
    <row r="40" spans="1:32" ht="14.95" customHeight="1" x14ac:dyDescent="0.25">
      <c r="A40" s="5" t="s">
        <v>100</v>
      </c>
      <c r="B40" s="146" t="s">
        <v>148</v>
      </c>
      <c r="C40" s="70" t="s">
        <v>6</v>
      </c>
      <c r="D40" s="71">
        <v>7</v>
      </c>
      <c r="E40" s="79">
        <f>SUM(K40,M40,O40,Q40,S40,U40,W40,Y40,AA40,AC40,AE40)</f>
        <v>363</v>
      </c>
      <c r="F40" s="80">
        <f>SUM(L40,N40,P40,R40,T40,V40,X40,Z40,AB40,AD40,AF40)</f>
        <v>0.22717592592592592</v>
      </c>
      <c r="G40" s="48">
        <f t="shared" si="4"/>
        <v>5</v>
      </c>
      <c r="H40" s="81">
        <f t="shared" si="5"/>
        <v>0</v>
      </c>
      <c r="I40" s="72">
        <v>79</v>
      </c>
      <c r="J40" s="73">
        <v>3.1516203703703706E-2</v>
      </c>
      <c r="K40" s="192">
        <v>89</v>
      </c>
      <c r="L40" s="142">
        <v>3.9456018518518515E-2</v>
      </c>
      <c r="M40" s="198">
        <v>89</v>
      </c>
      <c r="N40" s="142">
        <v>5.0127314814814812E-2</v>
      </c>
      <c r="O40" s="192">
        <v>93</v>
      </c>
      <c r="P40" s="142">
        <v>7.5451388888888887E-2</v>
      </c>
      <c r="Q40" s="202">
        <v>92</v>
      </c>
      <c r="R40" s="203">
        <v>6.2141203703703705E-2</v>
      </c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ht="14.95" customHeight="1" x14ac:dyDescent="0.25">
      <c r="A41" s="5" t="s">
        <v>94</v>
      </c>
      <c r="B41" s="146" t="s">
        <v>131</v>
      </c>
      <c r="C41" s="70" t="s">
        <v>5</v>
      </c>
      <c r="D41" s="71">
        <v>8</v>
      </c>
      <c r="E41" s="57">
        <f>SUM(I41,K41,M41,O41,Q41,S41,U41,W41,Y41,AA41,AC41,AE41)</f>
        <v>358</v>
      </c>
      <c r="F41" s="58">
        <f>SUM(J41,L41,N41,P41,R41,T41,V41,X41,Z41,AB41,AD41,AF41)</f>
        <v>0.21976851851851853</v>
      </c>
      <c r="G41" s="48">
        <f t="shared" si="4"/>
        <v>4</v>
      </c>
      <c r="H41" s="59">
        <f t="shared" si="5"/>
        <v>0</v>
      </c>
      <c r="I41" s="141">
        <v>86</v>
      </c>
      <c r="J41" s="142">
        <v>2.7523148148148147E-2</v>
      </c>
      <c r="K41" s="71"/>
      <c r="L41" s="73"/>
      <c r="M41" s="198">
        <v>81</v>
      </c>
      <c r="N41" s="142">
        <v>6.1145833333333337E-2</v>
      </c>
      <c r="O41" s="192">
        <v>95</v>
      </c>
      <c r="P41" s="142">
        <v>7.0543981481481485E-2</v>
      </c>
      <c r="Q41" s="198">
        <v>96</v>
      </c>
      <c r="R41" s="142">
        <v>6.0555555555555557E-2</v>
      </c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ht="14.95" customHeight="1" x14ac:dyDescent="0.25">
      <c r="A42" s="5" t="s">
        <v>96</v>
      </c>
      <c r="B42" s="146" t="s">
        <v>133</v>
      </c>
      <c r="C42" s="70" t="s">
        <v>5</v>
      </c>
      <c r="D42" s="71">
        <v>9</v>
      </c>
      <c r="E42" s="57">
        <f>SUM(K42,M42,O42,Q42,S42,U42,W42,Y42,AA42,AC42,AE42)</f>
        <v>355</v>
      </c>
      <c r="F42" s="58">
        <f>SUM(L42,N42,P42,R42,T42,V42,X42,Z42,AB42,AD42,AF42)</f>
        <v>0.23998842592592592</v>
      </c>
      <c r="G42" s="48">
        <f t="shared" si="4"/>
        <v>5</v>
      </c>
      <c r="H42" s="59">
        <f t="shared" si="5"/>
        <v>0</v>
      </c>
      <c r="I42" s="72">
        <v>80</v>
      </c>
      <c r="J42" s="73">
        <v>3.1099537037037037E-2</v>
      </c>
      <c r="K42" s="192">
        <v>85</v>
      </c>
      <c r="L42" s="142">
        <v>4.0983796296296296E-2</v>
      </c>
      <c r="M42" s="198">
        <v>91</v>
      </c>
      <c r="N42" s="142">
        <v>4.9930555555555554E-2</v>
      </c>
      <c r="O42" s="192">
        <v>86</v>
      </c>
      <c r="P42" s="142">
        <v>8.7129629629629626E-2</v>
      </c>
      <c r="Q42" s="198">
        <v>93</v>
      </c>
      <c r="R42" s="142">
        <v>6.1944444444444448E-2</v>
      </c>
      <c r="S42" s="75"/>
      <c r="T42" s="76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ht="14.95" customHeight="1" x14ac:dyDescent="0.25">
      <c r="A43" s="5" t="s">
        <v>84</v>
      </c>
      <c r="B43" s="146" t="s">
        <v>149</v>
      </c>
      <c r="C43" s="70" t="s">
        <v>6</v>
      </c>
      <c r="D43" s="71">
        <v>10</v>
      </c>
      <c r="E43" s="79">
        <f>SUM(I43,K43,M43,O43,Q43,S43,U43,W43,Y43,AA43,AC43,AE43)</f>
        <v>339</v>
      </c>
      <c r="F43" s="80">
        <f>SUM(J43,L43,N43,P43,R43,T43,V43,X43,Z43,AB43,AD43,AF43)</f>
        <v>0.20878472222222222</v>
      </c>
      <c r="G43" s="48">
        <f t="shared" si="4"/>
        <v>4</v>
      </c>
      <c r="H43" s="81">
        <f t="shared" si="5"/>
        <v>0</v>
      </c>
      <c r="I43" s="141">
        <v>77</v>
      </c>
      <c r="J43" s="142">
        <v>3.2534722222222222E-2</v>
      </c>
      <c r="K43" s="192">
        <v>86</v>
      </c>
      <c r="L43" s="142">
        <v>4.071759259259259E-2</v>
      </c>
      <c r="M43" s="198">
        <v>87</v>
      </c>
      <c r="N43" s="142">
        <v>5.3298611111111109E-2</v>
      </c>
      <c r="O43" s="192">
        <v>89</v>
      </c>
      <c r="P43" s="142">
        <v>8.2233796296296291E-2</v>
      </c>
      <c r="Q43" s="77"/>
      <c r="R43" s="73"/>
      <c r="S43" s="77"/>
      <c r="T43" s="73"/>
      <c r="U43" s="74"/>
      <c r="V43" s="58"/>
      <c r="W43" s="77"/>
      <c r="X43" s="73"/>
      <c r="Y43" s="77"/>
      <c r="Z43" s="73"/>
      <c r="AA43" s="75"/>
      <c r="AB43" s="76"/>
      <c r="AC43" s="74"/>
      <c r="AD43" s="58"/>
      <c r="AE43" s="75"/>
      <c r="AF43" s="78"/>
    </row>
    <row r="44" spans="1:32" ht="14.95" customHeight="1" x14ac:dyDescent="0.25">
      <c r="A44" s="5" t="s">
        <v>94</v>
      </c>
      <c r="B44" s="146" t="s">
        <v>150</v>
      </c>
      <c r="C44" s="70" t="s">
        <v>6</v>
      </c>
      <c r="D44" s="71">
        <v>11</v>
      </c>
      <c r="E44" s="79">
        <f>SUM(I44,K44,M44,O44,Q44,S44,U44,W44,Y44,AA44,AC44,AE44)</f>
        <v>338</v>
      </c>
      <c r="F44" s="80">
        <f>SUM(J44,L44,N44,P44,R44,T44,V44,X44,Z44,AB44,AD44,AF44)</f>
        <v>0.2471875</v>
      </c>
      <c r="G44" s="48">
        <f t="shared" si="4"/>
        <v>4</v>
      </c>
      <c r="H44" s="81">
        <f t="shared" si="5"/>
        <v>0</v>
      </c>
      <c r="I44" s="145">
        <v>75</v>
      </c>
      <c r="J44" s="142">
        <v>3.2800925925925928E-2</v>
      </c>
      <c r="K44" s="192">
        <v>83</v>
      </c>
      <c r="L44" s="142">
        <v>4.1736111111111113E-2</v>
      </c>
      <c r="M44" s="77"/>
      <c r="N44" s="73"/>
      <c r="O44" s="190">
        <v>91</v>
      </c>
      <c r="P44" s="203">
        <v>8.188657407407407E-2</v>
      </c>
      <c r="Q44" s="198">
        <v>89</v>
      </c>
      <c r="R44" s="142">
        <v>9.0763888888888894E-2</v>
      </c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ht="14.95" customHeight="1" x14ac:dyDescent="0.25">
      <c r="A45" s="5" t="s">
        <v>86</v>
      </c>
      <c r="B45" s="146" t="s">
        <v>143</v>
      </c>
      <c r="C45" s="70" t="s">
        <v>0</v>
      </c>
      <c r="D45" s="71">
        <v>12</v>
      </c>
      <c r="E45" s="79">
        <f>SUM(K45,M45,O45,Q45,S45,U45,W45,Y45,AA45,AC45,AE45)</f>
        <v>334</v>
      </c>
      <c r="F45" s="80">
        <f>SUM(L45,N45,P45,R45,T45,V45,X45,Z45,AB45,AD45,AF45)</f>
        <v>0.40340277777777778</v>
      </c>
      <c r="G45" s="48">
        <f t="shared" si="4"/>
        <v>5</v>
      </c>
      <c r="H45" s="81">
        <f t="shared" si="5"/>
        <v>0</v>
      </c>
      <c r="I45" s="72">
        <v>67</v>
      </c>
      <c r="J45" s="73">
        <v>3.8877314814814816E-2</v>
      </c>
      <c r="K45" s="192">
        <v>87</v>
      </c>
      <c r="L45" s="142">
        <v>3.9895833333333332E-2</v>
      </c>
      <c r="M45" s="198">
        <v>72</v>
      </c>
      <c r="N45" s="142">
        <v>0.12607638888888889</v>
      </c>
      <c r="O45" s="192">
        <v>92</v>
      </c>
      <c r="P45" s="142">
        <v>8.1238425925925922E-2</v>
      </c>
      <c r="Q45" s="198">
        <v>83</v>
      </c>
      <c r="R45" s="142">
        <v>0.15619212962962964</v>
      </c>
      <c r="S45" s="77"/>
      <c r="T45" s="73"/>
      <c r="U45" s="77"/>
      <c r="V45" s="80"/>
      <c r="W45" s="75"/>
      <c r="X45" s="76"/>
      <c r="Y45" s="75"/>
      <c r="Z45" s="76"/>
      <c r="AA45" s="77"/>
      <c r="AB45" s="73"/>
      <c r="AC45" s="71"/>
      <c r="AD45" s="73"/>
      <c r="AE45" s="77"/>
      <c r="AF45" s="83"/>
    </row>
    <row r="46" spans="1:32" ht="14.95" customHeight="1" x14ac:dyDescent="0.25">
      <c r="A46" s="5" t="s">
        <v>95</v>
      </c>
      <c r="B46" s="146" t="s">
        <v>152</v>
      </c>
      <c r="C46" s="70" t="s">
        <v>6</v>
      </c>
      <c r="D46" s="71">
        <v>13</v>
      </c>
      <c r="E46" s="79">
        <f>SUM(K46,M46,O46,Q46,S46,U46,W46,Y46,AA46,AC46,AE46)</f>
        <v>331</v>
      </c>
      <c r="F46" s="80">
        <f>SUM(L46,N46,P46,R46,T46,V46,X46,Z46,AB46,AD46,AF46)</f>
        <v>0.27864583333333331</v>
      </c>
      <c r="G46" s="48">
        <f t="shared" si="4"/>
        <v>5</v>
      </c>
      <c r="H46" s="81">
        <f t="shared" si="5"/>
        <v>0</v>
      </c>
      <c r="I46" s="72">
        <v>70</v>
      </c>
      <c r="J46" s="73">
        <v>3.6469907407407409E-2</v>
      </c>
      <c r="K46" s="190">
        <v>78</v>
      </c>
      <c r="L46" s="191">
        <v>4.7349537037037037E-2</v>
      </c>
      <c r="M46" s="198">
        <v>80</v>
      </c>
      <c r="N46" s="142">
        <v>6.1805555555555558E-2</v>
      </c>
      <c r="O46" s="192">
        <v>82</v>
      </c>
      <c r="P46" s="142">
        <v>9.2939814814814808E-2</v>
      </c>
      <c r="Q46" s="198">
        <v>91</v>
      </c>
      <c r="R46" s="142">
        <v>7.6550925925925925E-2</v>
      </c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ht="14.95" customHeight="1" x14ac:dyDescent="0.25">
      <c r="A47" s="5" t="s">
        <v>87</v>
      </c>
      <c r="B47" s="146" t="s">
        <v>151</v>
      </c>
      <c r="C47" s="70" t="s">
        <v>6</v>
      </c>
      <c r="D47" s="71">
        <v>14</v>
      </c>
      <c r="E47" s="79">
        <f>SUM(I47,K47,M47,O47,Q47,S47,U47,W47,Y47,AA47,AC47,AE47)</f>
        <v>329</v>
      </c>
      <c r="F47" s="80">
        <f>SUM(J47,L47,N47,P47,R47,T47,V47,X47,Z47,AB47,AD47,AF47)</f>
        <v>0.22604166666666664</v>
      </c>
      <c r="G47" s="48">
        <f t="shared" si="4"/>
        <v>4</v>
      </c>
      <c r="H47" s="81">
        <f t="shared" si="5"/>
        <v>0</v>
      </c>
      <c r="I47" s="145">
        <v>74</v>
      </c>
      <c r="J47" s="142">
        <v>3.3888888888888892E-2</v>
      </c>
      <c r="K47" s="192">
        <v>81</v>
      </c>
      <c r="L47" s="142">
        <v>4.4201388888888887E-2</v>
      </c>
      <c r="M47" s="198">
        <v>88</v>
      </c>
      <c r="N47" s="142">
        <v>5.2152777777777777E-2</v>
      </c>
      <c r="O47" s="71"/>
      <c r="P47" s="73"/>
      <c r="Q47" s="198">
        <v>86</v>
      </c>
      <c r="R47" s="142">
        <v>9.5798611111111112E-2</v>
      </c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ht="14.95" customHeight="1" x14ac:dyDescent="0.25">
      <c r="A48" s="5" t="s">
        <v>84</v>
      </c>
      <c r="B48" s="146" t="s">
        <v>157</v>
      </c>
      <c r="C48" s="70" t="s">
        <v>6</v>
      </c>
      <c r="D48" s="71">
        <v>15</v>
      </c>
      <c r="E48" s="79">
        <f t="shared" ref="E48:F51" si="6">SUM(K48,M48,O48,Q48,S48,U48,W48,Y48,AA48,AC48,AE48)</f>
        <v>325</v>
      </c>
      <c r="F48" s="58">
        <f t="shared" si="6"/>
        <v>0.30319444444444443</v>
      </c>
      <c r="G48" s="48">
        <f t="shared" si="4"/>
        <v>5</v>
      </c>
      <c r="H48" s="59">
        <f t="shared" si="5"/>
        <v>0</v>
      </c>
      <c r="I48" s="72">
        <v>66</v>
      </c>
      <c r="J48" s="73">
        <v>3.9976851851851854E-2</v>
      </c>
      <c r="K48" s="192">
        <v>77</v>
      </c>
      <c r="L48" s="142">
        <v>4.9907407407407407E-2</v>
      </c>
      <c r="M48" s="202">
        <v>78</v>
      </c>
      <c r="N48" s="203">
        <v>6.682870370370371E-2</v>
      </c>
      <c r="O48" s="192">
        <v>81</v>
      </c>
      <c r="P48" s="142">
        <v>9.5694444444444443E-2</v>
      </c>
      <c r="Q48" s="198">
        <v>89</v>
      </c>
      <c r="R48" s="142">
        <v>9.0763888888888894E-2</v>
      </c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ht="14.95" customHeight="1" x14ac:dyDescent="0.25">
      <c r="A49" s="5" t="s">
        <v>96</v>
      </c>
      <c r="B49" s="146" t="s">
        <v>141</v>
      </c>
      <c r="C49" s="70" t="s">
        <v>0</v>
      </c>
      <c r="D49" s="71">
        <v>16</v>
      </c>
      <c r="E49" s="79">
        <f t="shared" si="6"/>
        <v>325</v>
      </c>
      <c r="F49" s="80">
        <f t="shared" si="6"/>
        <v>0.30512731481481481</v>
      </c>
      <c r="G49" s="48">
        <f t="shared" si="4"/>
        <v>5</v>
      </c>
      <c r="H49" s="81">
        <f t="shared" si="5"/>
        <v>0</v>
      </c>
      <c r="I49" s="84">
        <v>71</v>
      </c>
      <c r="J49" s="73">
        <v>3.6400462962962961E-2</v>
      </c>
      <c r="K49" s="192">
        <v>74</v>
      </c>
      <c r="L49" s="142">
        <v>5.4884259259259258E-2</v>
      </c>
      <c r="M49" s="198">
        <v>74</v>
      </c>
      <c r="N49" s="142">
        <v>7.3449074074074069E-2</v>
      </c>
      <c r="O49" s="192">
        <v>90</v>
      </c>
      <c r="P49" s="142">
        <v>8.217592592592593E-2</v>
      </c>
      <c r="Q49" s="198">
        <v>87</v>
      </c>
      <c r="R49" s="142">
        <v>9.4618055555555552E-2</v>
      </c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ht="14.95" customHeight="1" x14ac:dyDescent="0.25">
      <c r="A50" s="5" t="s">
        <v>70</v>
      </c>
      <c r="B50" s="146" t="s">
        <v>155</v>
      </c>
      <c r="C50" s="70" t="s">
        <v>7</v>
      </c>
      <c r="D50" s="71">
        <v>17</v>
      </c>
      <c r="E50" s="79">
        <f t="shared" si="6"/>
        <v>321</v>
      </c>
      <c r="F50" s="80">
        <f t="shared" si="6"/>
        <v>0.32163194444444443</v>
      </c>
      <c r="G50" s="48">
        <f t="shared" si="4"/>
        <v>5</v>
      </c>
      <c r="H50" s="81">
        <f t="shared" si="5"/>
        <v>0</v>
      </c>
      <c r="I50" s="72">
        <v>65</v>
      </c>
      <c r="J50" s="73">
        <v>4.1469907407407407E-2</v>
      </c>
      <c r="K50" s="192">
        <v>79</v>
      </c>
      <c r="L50" s="142">
        <v>4.7094907407407405E-2</v>
      </c>
      <c r="M50" s="198">
        <v>77</v>
      </c>
      <c r="N50" s="142">
        <v>6.7337962962962961E-2</v>
      </c>
      <c r="O50" s="192">
        <v>80</v>
      </c>
      <c r="P50" s="142">
        <v>0.11008101851851852</v>
      </c>
      <c r="Q50" s="198">
        <v>85</v>
      </c>
      <c r="R50" s="142">
        <v>9.7118055555555555E-2</v>
      </c>
      <c r="S50" s="77"/>
      <c r="T50" s="73"/>
      <c r="U50" s="74"/>
      <c r="V50" s="58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ht="14.95" customHeight="1" x14ac:dyDescent="0.25">
      <c r="A51" s="5" t="s">
        <v>71</v>
      </c>
      <c r="B51" s="146" t="s">
        <v>136</v>
      </c>
      <c r="C51" s="70" t="s">
        <v>5</v>
      </c>
      <c r="D51" s="71">
        <v>18</v>
      </c>
      <c r="E51" s="79">
        <f t="shared" si="6"/>
        <v>321</v>
      </c>
      <c r="F51" s="80">
        <f t="shared" si="6"/>
        <v>0.40512731481481479</v>
      </c>
      <c r="G51" s="48">
        <f t="shared" si="4"/>
        <v>5</v>
      </c>
      <c r="H51" s="81">
        <f t="shared" si="5"/>
        <v>0</v>
      </c>
      <c r="I51" s="72">
        <v>73</v>
      </c>
      <c r="J51" s="73">
        <v>3.3969907407407407E-2</v>
      </c>
      <c r="K51" s="192">
        <v>75</v>
      </c>
      <c r="L51" s="142">
        <v>5.4247685185185184E-2</v>
      </c>
      <c r="M51" s="198">
        <v>76</v>
      </c>
      <c r="N51" s="142">
        <v>6.9768518518518521E-2</v>
      </c>
      <c r="O51" s="192">
        <v>88</v>
      </c>
      <c r="P51" s="142">
        <v>8.3194444444444446E-2</v>
      </c>
      <c r="Q51" s="198">
        <v>82</v>
      </c>
      <c r="R51" s="142">
        <v>0.19791666666666666</v>
      </c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ht="14.95" customHeight="1" x14ac:dyDescent="0.25">
      <c r="A52" s="5" t="s">
        <v>91</v>
      </c>
      <c r="B52" s="146" t="s">
        <v>142</v>
      </c>
      <c r="C52" s="70" t="s">
        <v>0</v>
      </c>
      <c r="D52" s="71">
        <v>19</v>
      </c>
      <c r="E52" s="79">
        <f t="shared" ref="E52:E74" si="7">SUM(I52,K52,M52,O52,Q52,S52,U52,W52,Y52,AA52,AC52,AE52)</f>
        <v>303</v>
      </c>
      <c r="F52" s="80">
        <f t="shared" ref="F52:F74" si="8">SUM(J52,L52,N52,P52,R52,T52,V52,X52,Z52,AB52,AD52,AF52)</f>
        <v>0.25381944444444449</v>
      </c>
      <c r="G52" s="48">
        <f t="shared" si="4"/>
        <v>4</v>
      </c>
      <c r="H52" s="81">
        <f t="shared" si="5"/>
        <v>0</v>
      </c>
      <c r="I52" s="141">
        <v>69</v>
      </c>
      <c r="J52" s="142">
        <v>3.6898148148148145E-2</v>
      </c>
      <c r="K52" s="192">
        <v>76</v>
      </c>
      <c r="L52" s="142">
        <v>5.1481481481481482E-2</v>
      </c>
      <c r="M52" s="198">
        <v>75</v>
      </c>
      <c r="N52" s="142">
        <v>7.3379629629629628E-2</v>
      </c>
      <c r="O52" s="192">
        <v>83</v>
      </c>
      <c r="P52" s="142">
        <v>9.2060185185185189E-2</v>
      </c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ht="14.95" customHeight="1" x14ac:dyDescent="0.25">
      <c r="A53" s="159" t="s">
        <v>84</v>
      </c>
      <c r="B53" s="146" t="s">
        <v>103</v>
      </c>
      <c r="C53" s="70" t="s">
        <v>20</v>
      </c>
      <c r="D53" s="71">
        <v>20</v>
      </c>
      <c r="E53" s="57">
        <f t="shared" si="7"/>
        <v>290</v>
      </c>
      <c r="F53" s="58">
        <f t="shared" si="8"/>
        <v>0.12570601851851851</v>
      </c>
      <c r="G53" s="48">
        <f t="shared" si="4"/>
        <v>3</v>
      </c>
      <c r="H53" s="59">
        <f t="shared" si="5"/>
        <v>0</v>
      </c>
      <c r="I53" s="141">
        <v>95</v>
      </c>
      <c r="J53" s="142">
        <v>2.5763888888888888E-2</v>
      </c>
      <c r="K53" s="71"/>
      <c r="L53" s="73"/>
      <c r="M53" s="198">
        <v>98</v>
      </c>
      <c r="N53" s="142">
        <v>4.4872685185185182E-2</v>
      </c>
      <c r="O53" s="71"/>
      <c r="P53" s="73"/>
      <c r="Q53" s="198">
        <v>97</v>
      </c>
      <c r="R53" s="142">
        <v>5.5069444444444442E-2</v>
      </c>
      <c r="S53" s="77"/>
      <c r="T53" s="73"/>
      <c r="U53" s="77"/>
      <c r="V53" s="80"/>
      <c r="W53" s="77"/>
      <c r="X53" s="73"/>
      <c r="Y53" s="77"/>
      <c r="Z53" s="73"/>
      <c r="AA53" s="75"/>
      <c r="AB53" s="76"/>
      <c r="AC53" s="71"/>
      <c r="AD53" s="73"/>
      <c r="AE53" s="77"/>
      <c r="AF53" s="83"/>
    </row>
    <row r="54" spans="1:32" ht="14.95" customHeight="1" x14ac:dyDescent="0.25">
      <c r="A54" s="5" t="s">
        <v>91</v>
      </c>
      <c r="B54" s="146" t="s">
        <v>128</v>
      </c>
      <c r="C54" s="70" t="s">
        <v>5</v>
      </c>
      <c r="D54" s="71">
        <v>21</v>
      </c>
      <c r="E54" s="79">
        <f t="shared" si="7"/>
        <v>278</v>
      </c>
      <c r="F54" s="80">
        <f t="shared" si="8"/>
        <v>0.11083333333333334</v>
      </c>
      <c r="G54" s="48">
        <f t="shared" si="4"/>
        <v>3</v>
      </c>
      <c r="H54" s="81">
        <f t="shared" si="5"/>
        <v>0</v>
      </c>
      <c r="I54" s="145">
        <v>89</v>
      </c>
      <c r="J54" s="142">
        <v>2.6990740740740742E-2</v>
      </c>
      <c r="K54" s="190">
        <v>96</v>
      </c>
      <c r="L54" s="191">
        <v>3.4814814814814812E-2</v>
      </c>
      <c r="M54" s="202">
        <v>93</v>
      </c>
      <c r="N54" s="203">
        <v>4.9027777777777781E-2</v>
      </c>
      <c r="O54" s="74"/>
      <c r="P54" s="76"/>
      <c r="Q54" s="77"/>
      <c r="R54" s="73"/>
      <c r="S54" s="75"/>
      <c r="T54" s="76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ht="14.95" customHeight="1" x14ac:dyDescent="0.25">
      <c r="A55" s="5" t="s">
        <v>86</v>
      </c>
      <c r="B55" s="146" t="s">
        <v>129</v>
      </c>
      <c r="C55" s="70" t="s">
        <v>5</v>
      </c>
      <c r="D55" s="71">
        <v>22</v>
      </c>
      <c r="E55" s="57">
        <f t="shared" si="7"/>
        <v>274</v>
      </c>
      <c r="F55" s="58">
        <f t="shared" si="8"/>
        <v>0.1137962962962963</v>
      </c>
      <c r="G55" s="48">
        <f t="shared" si="4"/>
        <v>3</v>
      </c>
      <c r="H55" s="59">
        <f t="shared" si="5"/>
        <v>0</v>
      </c>
      <c r="I55" s="141">
        <v>88</v>
      </c>
      <c r="J55" s="142">
        <v>2.7037037037037037E-2</v>
      </c>
      <c r="K55" s="190">
        <v>92</v>
      </c>
      <c r="L55" s="191">
        <v>3.8437499999999999E-2</v>
      </c>
      <c r="M55" s="202">
        <v>94</v>
      </c>
      <c r="N55" s="203">
        <v>4.8321759259259259E-2</v>
      </c>
      <c r="O55" s="74"/>
      <c r="P55" s="76"/>
      <c r="Q55" s="75"/>
      <c r="R55" s="76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ht="14.95" customHeight="1" x14ac:dyDescent="0.25">
      <c r="A56" s="5" t="s">
        <v>97</v>
      </c>
      <c r="B56" s="146" t="s">
        <v>146</v>
      </c>
      <c r="C56" s="70" t="s">
        <v>6</v>
      </c>
      <c r="D56" s="71">
        <v>23</v>
      </c>
      <c r="E56" s="79">
        <f t="shared" si="7"/>
        <v>259</v>
      </c>
      <c r="F56" s="80">
        <f t="shared" si="8"/>
        <v>0.1270023148148148</v>
      </c>
      <c r="G56" s="48">
        <f t="shared" si="4"/>
        <v>3</v>
      </c>
      <c r="H56" s="81">
        <f t="shared" si="5"/>
        <v>0</v>
      </c>
      <c r="I56" s="141">
        <v>83</v>
      </c>
      <c r="J56" s="142">
        <v>2.9594907407407407E-2</v>
      </c>
      <c r="K56" s="192">
        <v>93</v>
      </c>
      <c r="L56" s="142">
        <v>3.8287037037037036E-2</v>
      </c>
      <c r="M56" s="198">
        <v>83</v>
      </c>
      <c r="N56" s="142">
        <v>5.9120370370370372E-2</v>
      </c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ht="14.95" customHeight="1" x14ac:dyDescent="0.25">
      <c r="A57" s="5" t="s">
        <v>98</v>
      </c>
      <c r="B57" s="146" t="s">
        <v>147</v>
      </c>
      <c r="C57" s="70" t="s">
        <v>6</v>
      </c>
      <c r="D57" s="71">
        <v>24</v>
      </c>
      <c r="E57" s="79">
        <f t="shared" si="7"/>
        <v>257</v>
      </c>
      <c r="F57" s="80">
        <f t="shared" si="8"/>
        <v>0.12364583333333332</v>
      </c>
      <c r="G57" s="48">
        <f t="shared" si="4"/>
        <v>3</v>
      </c>
      <c r="H57" s="81">
        <f t="shared" si="5"/>
        <v>0</v>
      </c>
      <c r="I57" s="145">
        <v>81</v>
      </c>
      <c r="J57" s="142">
        <v>3.09375E-2</v>
      </c>
      <c r="K57" s="192">
        <v>91</v>
      </c>
      <c r="L57" s="142">
        <v>3.878472222222222E-2</v>
      </c>
      <c r="M57" s="198">
        <v>85</v>
      </c>
      <c r="N57" s="142">
        <v>5.392361111111111E-2</v>
      </c>
      <c r="O57" s="71"/>
      <c r="P57" s="73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ht="14.95" customHeight="1" x14ac:dyDescent="0.25">
      <c r="A58" s="5" t="s">
        <v>85</v>
      </c>
      <c r="B58" s="146" t="s">
        <v>135</v>
      </c>
      <c r="C58" s="70" t="s">
        <v>5</v>
      </c>
      <c r="D58" s="71">
        <v>25</v>
      </c>
      <c r="E58" s="57">
        <f t="shared" si="7"/>
        <v>255</v>
      </c>
      <c r="F58" s="58">
        <f t="shared" si="8"/>
        <v>0.18324074074074076</v>
      </c>
      <c r="G58" s="48">
        <f t="shared" si="4"/>
        <v>3</v>
      </c>
      <c r="H58" s="59">
        <f t="shared" si="5"/>
        <v>0</v>
      </c>
      <c r="I58" s="141">
        <v>76</v>
      </c>
      <c r="J58" s="142">
        <v>3.2615740740740744E-2</v>
      </c>
      <c r="K58" s="71"/>
      <c r="L58" s="73"/>
      <c r="M58" s="77"/>
      <c r="N58" s="73"/>
      <c r="O58" s="192">
        <v>85</v>
      </c>
      <c r="P58" s="142">
        <v>8.879629629629629E-2</v>
      </c>
      <c r="Q58" s="198">
        <v>94</v>
      </c>
      <c r="R58" s="142">
        <v>6.1828703703703705E-2</v>
      </c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ht="14.95" customHeight="1" x14ac:dyDescent="0.25">
      <c r="A59" s="5" t="s">
        <v>98</v>
      </c>
      <c r="B59" s="146" t="s">
        <v>140</v>
      </c>
      <c r="C59" s="70" t="s">
        <v>0</v>
      </c>
      <c r="D59" s="71">
        <v>26</v>
      </c>
      <c r="E59" s="79">
        <f t="shared" si="7"/>
        <v>254</v>
      </c>
      <c r="F59" s="80">
        <f t="shared" si="8"/>
        <v>0.15863425925925928</v>
      </c>
      <c r="G59" s="48">
        <f t="shared" si="4"/>
        <v>3</v>
      </c>
      <c r="H59" s="81">
        <f t="shared" si="5"/>
        <v>0</v>
      </c>
      <c r="I59" s="141">
        <v>82</v>
      </c>
      <c r="J59" s="142">
        <v>3.0277777777777778E-2</v>
      </c>
      <c r="K59" s="192">
        <v>88</v>
      </c>
      <c r="L59" s="142">
        <v>3.9537037037037037E-2</v>
      </c>
      <c r="M59" s="77"/>
      <c r="N59" s="73"/>
      <c r="O59" s="192">
        <v>84</v>
      </c>
      <c r="P59" s="142">
        <v>8.8819444444444451E-2</v>
      </c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ht="14.95" customHeight="1" x14ac:dyDescent="0.25">
      <c r="A60" s="5" t="s">
        <v>87</v>
      </c>
      <c r="B60" s="146" t="s">
        <v>130</v>
      </c>
      <c r="C60" s="70" t="s">
        <v>5</v>
      </c>
      <c r="D60" s="71">
        <v>27</v>
      </c>
      <c r="E60" s="57">
        <f t="shared" si="7"/>
        <v>250</v>
      </c>
      <c r="F60" s="58">
        <f t="shared" si="8"/>
        <v>0.13265046296296296</v>
      </c>
      <c r="G60" s="48">
        <f t="shared" si="4"/>
        <v>3</v>
      </c>
      <c r="H60" s="59">
        <f t="shared" si="5"/>
        <v>0</v>
      </c>
      <c r="I60" s="141">
        <v>87</v>
      </c>
      <c r="J60" s="142">
        <v>2.7083333333333334E-2</v>
      </c>
      <c r="K60" s="192">
        <v>84</v>
      </c>
      <c r="L60" s="142">
        <v>4.1250000000000002E-2</v>
      </c>
      <c r="M60" s="198">
        <v>79</v>
      </c>
      <c r="N60" s="142">
        <v>6.4317129629629627E-2</v>
      </c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ht="14.95" customHeight="1" x14ac:dyDescent="0.25">
      <c r="A61" s="5" t="s">
        <v>89</v>
      </c>
      <c r="B61" s="146" t="s">
        <v>134</v>
      </c>
      <c r="C61" s="70" t="s">
        <v>5</v>
      </c>
      <c r="D61" s="71">
        <v>28</v>
      </c>
      <c r="E61" s="57">
        <f t="shared" si="7"/>
        <v>247</v>
      </c>
      <c r="F61" s="58">
        <f t="shared" si="8"/>
        <v>0.1600462962962963</v>
      </c>
      <c r="G61" s="48">
        <f t="shared" si="4"/>
        <v>3</v>
      </c>
      <c r="H61" s="59">
        <f t="shared" si="5"/>
        <v>0</v>
      </c>
      <c r="I61" s="141">
        <v>78</v>
      </c>
      <c r="J61" s="142">
        <v>3.1747685185185184E-2</v>
      </c>
      <c r="K61" s="192">
        <v>82</v>
      </c>
      <c r="L61" s="142">
        <v>4.3136574074074077E-2</v>
      </c>
      <c r="M61" s="77"/>
      <c r="N61" s="73"/>
      <c r="O61" s="192">
        <v>87</v>
      </c>
      <c r="P61" s="142">
        <v>8.5162037037037036E-2</v>
      </c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ht="14.95" customHeight="1" x14ac:dyDescent="0.25">
      <c r="A62" s="5" t="s">
        <v>94</v>
      </c>
      <c r="B62" s="146" t="s">
        <v>137</v>
      </c>
      <c r="C62" s="70" t="s">
        <v>5</v>
      </c>
      <c r="D62" s="71">
        <v>29</v>
      </c>
      <c r="E62" s="79">
        <f t="shared" si="7"/>
        <v>225</v>
      </c>
      <c r="F62" s="80">
        <f t="shared" si="8"/>
        <v>0.17930555555555555</v>
      </c>
      <c r="G62" s="48">
        <f t="shared" si="4"/>
        <v>3</v>
      </c>
      <c r="H62" s="81">
        <f t="shared" si="5"/>
        <v>0</v>
      </c>
      <c r="I62" s="141">
        <v>72</v>
      </c>
      <c r="J62" s="142">
        <v>3.6284722222222225E-2</v>
      </c>
      <c r="K62" s="192">
        <v>80</v>
      </c>
      <c r="L62" s="197">
        <v>4.4479166666666667E-2</v>
      </c>
      <c r="M62" s="198">
        <v>73</v>
      </c>
      <c r="N62" s="142">
        <v>9.8541666666666666E-2</v>
      </c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4"/>
      <c r="AD62" s="58"/>
      <c r="AE62" s="75"/>
      <c r="AF62" s="78"/>
    </row>
    <row r="63" spans="1:32" ht="14.95" customHeight="1" x14ac:dyDescent="0.25">
      <c r="A63" s="159" t="s">
        <v>95</v>
      </c>
      <c r="B63" s="146" t="s">
        <v>127</v>
      </c>
      <c r="C63" s="70" t="s">
        <v>5</v>
      </c>
      <c r="D63" s="71">
        <v>30</v>
      </c>
      <c r="E63" s="57">
        <f t="shared" si="7"/>
        <v>185</v>
      </c>
      <c r="F63" s="58">
        <f t="shared" si="8"/>
        <v>7.5694444444444453E-2</v>
      </c>
      <c r="G63" s="48">
        <f t="shared" si="4"/>
        <v>2</v>
      </c>
      <c r="H63" s="59">
        <f t="shared" si="5"/>
        <v>0</v>
      </c>
      <c r="I63" s="141">
        <v>93</v>
      </c>
      <c r="J63" s="142">
        <v>2.6458333333333334E-2</v>
      </c>
      <c r="K63" s="74"/>
      <c r="L63" s="58"/>
      <c r="M63" s="198">
        <v>92</v>
      </c>
      <c r="N63" s="142">
        <v>4.9236111111111112E-2</v>
      </c>
      <c r="O63" s="74"/>
      <c r="P63" s="76"/>
      <c r="Q63" s="77"/>
      <c r="R63" s="73"/>
      <c r="S63" s="77"/>
      <c r="T63" s="73"/>
      <c r="U63" s="77"/>
      <c r="V63" s="80"/>
      <c r="W63" s="77"/>
      <c r="X63" s="73"/>
      <c r="Y63" s="75"/>
      <c r="Z63" s="76"/>
      <c r="AA63" s="77"/>
      <c r="AB63" s="73"/>
      <c r="AC63" s="71"/>
      <c r="AD63" s="73"/>
      <c r="AE63" s="77"/>
      <c r="AF63" s="83"/>
    </row>
    <row r="64" spans="1:32" ht="14.95" customHeight="1" x14ac:dyDescent="0.25">
      <c r="A64" s="159" t="s">
        <v>91</v>
      </c>
      <c r="B64" s="146" t="s">
        <v>123</v>
      </c>
      <c r="C64" s="70" t="s">
        <v>20</v>
      </c>
      <c r="D64" s="71">
        <v>31</v>
      </c>
      <c r="E64" s="79">
        <f t="shared" si="7"/>
        <v>182</v>
      </c>
      <c r="F64" s="80">
        <f t="shared" si="8"/>
        <v>7.6481481481481484E-2</v>
      </c>
      <c r="G64" s="48">
        <f t="shared" si="4"/>
        <v>2</v>
      </c>
      <c r="H64" s="81">
        <f t="shared" si="5"/>
        <v>0</v>
      </c>
      <c r="I64" s="145">
        <v>91</v>
      </c>
      <c r="J64" s="142">
        <v>2.6550925925925926E-2</v>
      </c>
      <c r="K64" s="74"/>
      <c r="L64" s="58"/>
      <c r="M64" s="202">
        <v>91</v>
      </c>
      <c r="N64" s="203">
        <v>4.9930555555555554E-2</v>
      </c>
      <c r="O64" s="71"/>
      <c r="P64" s="73"/>
      <c r="Q64" s="77"/>
      <c r="R64" s="73"/>
      <c r="S64" s="77"/>
      <c r="T64" s="73"/>
      <c r="U64" s="77"/>
      <c r="V64" s="80"/>
      <c r="W64" s="75"/>
      <c r="X64" s="76"/>
      <c r="Y64" s="77"/>
      <c r="Z64" s="73"/>
      <c r="AA64" s="77"/>
      <c r="AB64" s="73"/>
      <c r="AC64" s="71"/>
      <c r="AD64" s="73"/>
      <c r="AE64" s="77"/>
      <c r="AF64" s="83"/>
    </row>
    <row r="65" spans="1:32" ht="14.95" customHeight="1" x14ac:dyDescent="0.25">
      <c r="A65" s="5" t="s">
        <v>91</v>
      </c>
      <c r="B65" s="146" t="s">
        <v>159</v>
      </c>
      <c r="C65" s="70" t="s">
        <v>0</v>
      </c>
      <c r="D65" s="71">
        <v>32</v>
      </c>
      <c r="E65" s="79">
        <f t="shared" si="7"/>
        <v>179</v>
      </c>
      <c r="F65" s="80">
        <f t="shared" si="8"/>
        <v>6.3541666666666663E-2</v>
      </c>
      <c r="G65" s="48">
        <f t="shared" si="4"/>
        <v>2</v>
      </c>
      <c r="H65" s="81">
        <f t="shared" si="5"/>
        <v>0</v>
      </c>
      <c r="I65" s="141">
        <v>85</v>
      </c>
      <c r="J65" s="142">
        <v>2.7777777777777776E-2</v>
      </c>
      <c r="K65" s="192">
        <v>94</v>
      </c>
      <c r="L65" s="142">
        <v>3.5763888888888887E-2</v>
      </c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ht="14.95" customHeight="1" x14ac:dyDescent="0.25">
      <c r="A66" s="5" t="s">
        <v>71</v>
      </c>
      <c r="B66" s="146" t="s">
        <v>154</v>
      </c>
      <c r="C66" s="70" t="s">
        <v>6</v>
      </c>
      <c r="D66" s="71">
        <v>33</v>
      </c>
      <c r="E66" s="79">
        <f t="shared" si="7"/>
        <v>146</v>
      </c>
      <c r="F66" s="80">
        <f t="shared" si="8"/>
        <v>0.18743055555555557</v>
      </c>
      <c r="G66" s="48">
        <f t="shared" si="4"/>
        <v>2</v>
      </c>
      <c r="H66" s="81">
        <f t="shared" si="5"/>
        <v>0</v>
      </c>
      <c r="I66" s="141">
        <v>62</v>
      </c>
      <c r="J66" s="142">
        <v>5.2083333333333336E-2</v>
      </c>
      <c r="K66" s="71"/>
      <c r="L66" s="73"/>
      <c r="M66" s="77"/>
      <c r="N66" s="73"/>
      <c r="O66" s="71"/>
      <c r="P66" s="73"/>
      <c r="Q66" s="198">
        <v>84</v>
      </c>
      <c r="R66" s="142">
        <v>0.13534722222222223</v>
      </c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ht="14.95" customHeight="1" x14ac:dyDescent="0.25">
      <c r="A67" s="5" t="s">
        <v>101</v>
      </c>
      <c r="B67" s="146" t="s">
        <v>153</v>
      </c>
      <c r="C67" s="70" t="s">
        <v>6</v>
      </c>
      <c r="D67" s="71">
        <v>34</v>
      </c>
      <c r="E67" s="79">
        <f t="shared" si="7"/>
        <v>137</v>
      </c>
      <c r="F67" s="80">
        <f t="shared" si="8"/>
        <v>0.11578703703703704</v>
      </c>
      <c r="G67" s="48">
        <f t="shared" si="4"/>
        <v>2</v>
      </c>
      <c r="H67" s="81">
        <f t="shared" si="5"/>
        <v>0</v>
      </c>
      <c r="I67" s="141">
        <v>64</v>
      </c>
      <c r="J67" s="142">
        <v>4.6006944444444448E-2</v>
      </c>
      <c r="K67" s="190">
        <v>73</v>
      </c>
      <c r="L67" s="191">
        <v>6.9780092592592588E-2</v>
      </c>
      <c r="M67" s="77"/>
      <c r="N67" s="73"/>
      <c r="O67" s="71"/>
      <c r="P67" s="73"/>
      <c r="Q67" s="77"/>
      <c r="R67" s="73"/>
      <c r="S67" s="77"/>
      <c r="T67" s="73"/>
      <c r="U67" s="77"/>
      <c r="V67" s="80"/>
      <c r="W67" s="75"/>
      <c r="X67" s="76"/>
      <c r="Y67" s="77"/>
      <c r="Z67" s="73"/>
      <c r="AA67" s="77"/>
      <c r="AB67" s="73"/>
      <c r="AC67" s="71"/>
      <c r="AD67" s="73"/>
      <c r="AE67" s="77"/>
      <c r="AF67" s="83"/>
    </row>
    <row r="68" spans="1:32" ht="14.95" customHeight="1" x14ac:dyDescent="0.25">
      <c r="A68" s="5" t="s">
        <v>92</v>
      </c>
      <c r="B68" s="146" t="s">
        <v>158</v>
      </c>
      <c r="C68" s="70" t="s">
        <v>5</v>
      </c>
      <c r="D68" s="71">
        <v>35</v>
      </c>
      <c r="E68" s="57">
        <f t="shared" si="7"/>
        <v>99</v>
      </c>
      <c r="F68" s="58">
        <f t="shared" si="8"/>
        <v>2.5243055555555557E-2</v>
      </c>
      <c r="G68" s="48">
        <f t="shared" si="4"/>
        <v>1</v>
      </c>
      <c r="H68" s="59">
        <f t="shared" si="5"/>
        <v>0</v>
      </c>
      <c r="I68" s="141">
        <v>99</v>
      </c>
      <c r="J68" s="142">
        <v>2.5243055555555557E-2</v>
      </c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ht="14.95" customHeight="1" x14ac:dyDescent="0.25">
      <c r="A69" s="159" t="s">
        <v>85</v>
      </c>
      <c r="B69" s="146" t="s">
        <v>122</v>
      </c>
      <c r="C69" s="70" t="s">
        <v>20</v>
      </c>
      <c r="D69" s="71">
        <v>36</v>
      </c>
      <c r="E69" s="57">
        <f t="shared" si="7"/>
        <v>93</v>
      </c>
      <c r="F69" s="58">
        <f t="shared" si="8"/>
        <v>2.6458333333333334E-2</v>
      </c>
      <c r="G69" s="48">
        <f t="shared" ref="G69:G74" si="9">COUNT(I69,K69,M69,O69,Q69,S69,U69,W69,Y69,AA69)</f>
        <v>1</v>
      </c>
      <c r="H69" s="59">
        <f t="shared" ref="H69:H74" si="10">COUNT(AC69,AE69)</f>
        <v>0</v>
      </c>
      <c r="I69" s="141">
        <v>93</v>
      </c>
      <c r="J69" s="142">
        <v>2.6458333333333334E-2</v>
      </c>
      <c r="K69" s="74"/>
      <c r="L69" s="58"/>
      <c r="M69" s="77"/>
      <c r="N69" s="73"/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ht="14.95" customHeight="1" x14ac:dyDescent="0.25">
      <c r="A70" s="5" t="s">
        <v>84</v>
      </c>
      <c r="B70" s="146" t="s">
        <v>184</v>
      </c>
      <c r="C70" s="70" t="s">
        <v>0</v>
      </c>
      <c r="D70" s="71">
        <v>37</v>
      </c>
      <c r="E70" s="79">
        <f t="shared" si="7"/>
        <v>86</v>
      </c>
      <c r="F70" s="80">
        <f t="shared" si="8"/>
        <v>5.3819444444444448E-2</v>
      </c>
      <c r="G70" s="48">
        <f t="shared" si="9"/>
        <v>1</v>
      </c>
      <c r="H70" s="81">
        <f t="shared" si="10"/>
        <v>0</v>
      </c>
      <c r="I70" s="72"/>
      <c r="J70" s="73"/>
      <c r="K70" s="71"/>
      <c r="L70" s="73"/>
      <c r="M70" s="198">
        <v>86</v>
      </c>
      <c r="N70" s="142">
        <v>5.3819444444444448E-2</v>
      </c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ht="14.95" customHeight="1" x14ac:dyDescent="0.25">
      <c r="A71" s="5" t="s">
        <v>85</v>
      </c>
      <c r="B71" s="146" t="s">
        <v>132</v>
      </c>
      <c r="C71" s="70" t="s">
        <v>5</v>
      </c>
      <c r="D71" s="71">
        <v>38</v>
      </c>
      <c r="E71" s="57">
        <f t="shared" si="7"/>
        <v>84</v>
      </c>
      <c r="F71" s="58">
        <f t="shared" si="8"/>
        <v>2.7893518518518519E-2</v>
      </c>
      <c r="G71" s="48">
        <f t="shared" si="9"/>
        <v>1</v>
      </c>
      <c r="H71" s="59">
        <f t="shared" si="10"/>
        <v>0</v>
      </c>
      <c r="I71" s="141">
        <v>84</v>
      </c>
      <c r="J71" s="142">
        <v>2.7893518518518519E-2</v>
      </c>
      <c r="K71" s="71"/>
      <c r="L71" s="73"/>
      <c r="M71" s="77"/>
      <c r="N71" s="73"/>
      <c r="O71" s="71"/>
      <c r="P71" s="73"/>
      <c r="Q71" s="75"/>
      <c r="R71" s="76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ht="14.95" customHeight="1" x14ac:dyDescent="0.25">
      <c r="A72" s="5" t="s">
        <v>100</v>
      </c>
      <c r="B72" s="146" t="s">
        <v>186</v>
      </c>
      <c r="C72" s="70" t="s">
        <v>5</v>
      </c>
      <c r="D72" s="71">
        <v>39</v>
      </c>
      <c r="E72" s="79">
        <f t="shared" si="7"/>
        <v>82</v>
      </c>
      <c r="F72" s="80">
        <f t="shared" si="8"/>
        <v>6.0937499999999999E-2</v>
      </c>
      <c r="G72" s="96">
        <f t="shared" si="9"/>
        <v>1</v>
      </c>
      <c r="H72" s="81">
        <f t="shared" si="10"/>
        <v>0</v>
      </c>
      <c r="I72" s="84"/>
      <c r="J72" s="73"/>
      <c r="K72" s="71"/>
      <c r="L72" s="73"/>
      <c r="M72" s="198">
        <v>82</v>
      </c>
      <c r="N72" s="142">
        <v>6.0937499999999999E-2</v>
      </c>
      <c r="O72" s="71"/>
      <c r="P72" s="73"/>
      <c r="Q72" s="77"/>
      <c r="R72" s="73"/>
      <c r="S72" s="77"/>
      <c r="T72" s="73"/>
      <c r="U72" s="77"/>
      <c r="V72" s="80"/>
      <c r="W72" s="77"/>
      <c r="X72" s="73"/>
      <c r="Y72" s="75"/>
      <c r="Z72" s="76"/>
      <c r="AA72" s="75"/>
      <c r="AB72" s="76"/>
      <c r="AC72" s="74"/>
      <c r="AD72" s="58"/>
      <c r="AE72" s="75"/>
      <c r="AF72" s="78"/>
    </row>
    <row r="73" spans="1:32" ht="14.95" customHeight="1" x14ac:dyDescent="0.25">
      <c r="A73" s="5" t="s">
        <v>94</v>
      </c>
      <c r="B73" s="146" t="s">
        <v>125</v>
      </c>
      <c r="C73" s="70" t="s">
        <v>20</v>
      </c>
      <c r="D73" s="71">
        <v>40</v>
      </c>
      <c r="E73" s="79">
        <f t="shared" si="7"/>
        <v>68</v>
      </c>
      <c r="F73" s="58">
        <f t="shared" si="8"/>
        <v>3.8252314814814815E-2</v>
      </c>
      <c r="G73" s="48">
        <f t="shared" si="9"/>
        <v>1</v>
      </c>
      <c r="H73" s="59">
        <f t="shared" si="10"/>
        <v>0</v>
      </c>
      <c r="I73" s="141">
        <v>68</v>
      </c>
      <c r="J73" s="142">
        <v>3.8252314814814815E-2</v>
      </c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ht="14.95" customHeight="1" x14ac:dyDescent="0.25">
      <c r="A74" s="5" t="s">
        <v>99</v>
      </c>
      <c r="B74" s="146" t="s">
        <v>144</v>
      </c>
      <c r="C74" s="70" t="s">
        <v>0</v>
      </c>
      <c r="D74" s="71">
        <v>41</v>
      </c>
      <c r="E74" s="79">
        <f t="shared" si="7"/>
        <v>63</v>
      </c>
      <c r="F74" s="80">
        <f t="shared" si="8"/>
        <v>4.9155092592592591E-2</v>
      </c>
      <c r="G74" s="48">
        <f t="shared" si="9"/>
        <v>1</v>
      </c>
      <c r="H74" s="81">
        <f t="shared" si="10"/>
        <v>0</v>
      </c>
      <c r="I74" s="141">
        <v>63</v>
      </c>
      <c r="J74" s="142">
        <v>4.9155092592592591E-2</v>
      </c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ht="14.95" customHeight="1" x14ac:dyDescent="0.25">
      <c r="A75" s="5"/>
      <c r="B75" s="146"/>
      <c r="C75" s="70"/>
      <c r="D75" s="71"/>
      <c r="E75" s="79">
        <f t="shared" ref="E75:E78" si="11">SUM(I75,K75,M75,O75,Q75,S75,U75,W75,Y75,AA75,AC75,AE75)</f>
        <v>0</v>
      </c>
      <c r="F75" s="80">
        <f t="shared" ref="F75:F78" si="12">SUM(J75,L75,N75,P75,R75,T75,V75,X75,Z75,AB75,AD75,AF75)</f>
        <v>0</v>
      </c>
      <c r="G75" s="48">
        <f t="shared" ref="G75:G78" si="13">COUNT(I75,K75,M75,O75,Q75,S75,U75,W75,Y75,AA75)</f>
        <v>0</v>
      </c>
      <c r="H75" s="81">
        <f t="shared" ref="H75:H78" si="14">COUNT(AC75,AE75)</f>
        <v>0</v>
      </c>
      <c r="I75" s="84"/>
      <c r="J75" s="73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ht="14.95" customHeight="1" x14ac:dyDescent="0.25">
      <c r="A76" s="5"/>
      <c r="B76" s="146"/>
      <c r="C76" s="70"/>
      <c r="D76" s="71"/>
      <c r="E76" s="79">
        <f t="shared" si="11"/>
        <v>0</v>
      </c>
      <c r="F76" s="80">
        <f t="shared" si="12"/>
        <v>0</v>
      </c>
      <c r="G76" s="48">
        <f t="shared" si="13"/>
        <v>0</v>
      </c>
      <c r="H76" s="81">
        <f t="shared" si="14"/>
        <v>0</v>
      </c>
      <c r="I76" s="72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ht="14.95" customHeight="1" x14ac:dyDescent="0.25">
      <c r="A77" s="5"/>
      <c r="B77" s="146"/>
      <c r="C77" s="70"/>
      <c r="D77" s="71"/>
      <c r="E77" s="79">
        <f t="shared" si="11"/>
        <v>0</v>
      </c>
      <c r="F77" s="80">
        <f t="shared" si="12"/>
        <v>0</v>
      </c>
      <c r="G77" s="48">
        <f t="shared" si="13"/>
        <v>0</v>
      </c>
      <c r="H77" s="81">
        <f t="shared" si="14"/>
        <v>0</v>
      </c>
      <c r="I77" s="84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ht="14.95" customHeight="1" thickBot="1" x14ac:dyDescent="0.3">
      <c r="A78" s="7"/>
      <c r="B78" s="147"/>
      <c r="C78" s="86"/>
      <c r="D78" s="87"/>
      <c r="E78" s="153">
        <f t="shared" si="11"/>
        <v>0</v>
      </c>
      <c r="F78" s="102">
        <f t="shared" si="12"/>
        <v>0</v>
      </c>
      <c r="G78" s="154">
        <f t="shared" si="13"/>
        <v>0</v>
      </c>
      <c r="H78" s="149">
        <f t="shared" si="14"/>
        <v>0</v>
      </c>
      <c r="I78" s="88"/>
      <c r="J78" s="89"/>
      <c r="K78" s="87"/>
      <c r="L78" s="89"/>
      <c r="M78" s="101"/>
      <c r="N78" s="89"/>
      <c r="O78" s="87"/>
      <c r="P78" s="89"/>
      <c r="Q78" s="101"/>
      <c r="R78" s="89"/>
      <c r="S78" s="101"/>
      <c r="T78" s="89"/>
      <c r="U78" s="101"/>
      <c r="V78" s="102"/>
      <c r="W78" s="101"/>
      <c r="X78" s="89"/>
      <c r="Y78" s="101"/>
      <c r="Z78" s="89"/>
      <c r="AA78" s="101"/>
      <c r="AB78" s="89"/>
      <c r="AC78" s="87"/>
      <c r="AD78" s="89"/>
      <c r="AE78" s="101"/>
      <c r="AF78" s="103"/>
    </row>
    <row r="79" spans="1:32" ht="14.95" customHeight="1" x14ac:dyDescent="0.25">
      <c r="E79" s="2"/>
      <c r="F79" s="2"/>
      <c r="I79" s="150"/>
      <c r="J79" s="151">
        <f>SUM(J5:J78)</f>
        <v>2.0619444444444439</v>
      </c>
      <c r="K79" s="151"/>
      <c r="L79" s="151">
        <f>SUM(L5:L78)</f>
        <v>2.3758217592592592</v>
      </c>
      <c r="M79" s="151"/>
      <c r="N79" s="151">
        <f>SUM(N5:N78)</f>
        <v>3.2955208333333332</v>
      </c>
      <c r="O79" s="151"/>
      <c r="P79" s="151">
        <f>SUM(P5:P78)</f>
        <v>3.3987152777777778</v>
      </c>
      <c r="Q79" s="151"/>
      <c r="R79" s="151">
        <f>SUM(R5:R78)</f>
        <v>3.273275462962963</v>
      </c>
      <c r="S79" s="151"/>
      <c r="T79" s="151">
        <f>SUM(T5:T78)</f>
        <v>0</v>
      </c>
      <c r="U79" s="151"/>
      <c r="V79" s="151">
        <f>SUM(V5:V78)</f>
        <v>0</v>
      </c>
      <c r="W79" s="151"/>
      <c r="X79" s="151">
        <f>SUM(X5:X78)</f>
        <v>0</v>
      </c>
      <c r="Y79" s="151"/>
      <c r="Z79" s="151">
        <f>SUM(Z5:Z78)</f>
        <v>0</v>
      </c>
      <c r="AA79" s="151"/>
      <c r="AB79" s="151">
        <f>SUM(AB5:AB78)</f>
        <v>0</v>
      </c>
      <c r="AC79" s="151"/>
      <c r="AD79" s="151">
        <f>SUM(AD5:AD78)</f>
        <v>0</v>
      </c>
      <c r="AE79" s="151"/>
      <c r="AF79" s="152">
        <f>SUM(AF5:AF78)</f>
        <v>0</v>
      </c>
    </row>
    <row r="80" spans="1:32" ht="14.95" customHeight="1" thickBot="1" x14ac:dyDescent="0.3">
      <c r="C80" s="12"/>
      <c r="D80" t="s">
        <v>35</v>
      </c>
      <c r="F80" s="2"/>
      <c r="I80" s="225" t="s">
        <v>25</v>
      </c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7"/>
    </row>
    <row r="81" spans="3:32" ht="14.95" customHeight="1" x14ac:dyDescent="0.25">
      <c r="C81" s="11"/>
      <c r="D81" t="s">
        <v>34</v>
      </c>
      <c r="F81" s="2"/>
      <c r="I81" s="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3:32" ht="14.95" customHeight="1" x14ac:dyDescent="0.25">
      <c r="E82"/>
      <c r="F82" s="2"/>
      <c r="I82" s="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 spans="3:32" ht="14.95" customHeight="1" x14ac:dyDescent="0.25">
      <c r="F83" s="2"/>
      <c r="I83" s="2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</row>
    <row r="84" spans="3:32" x14ac:dyDescent="0.25">
      <c r="E84"/>
      <c r="F84"/>
      <c r="N84" s="3"/>
    </row>
  </sheetData>
  <autoFilter ref="B4:AF79" xr:uid="{00000000-0009-0000-0000-000001000000}">
    <sortState xmlns:xlrd2="http://schemas.microsoft.com/office/spreadsheetml/2017/richdata2" ref="B6:AF77">
      <sortCondition ref="C3:C77"/>
    </sortState>
  </autoFilter>
  <sortState xmlns:xlrd2="http://schemas.microsoft.com/office/spreadsheetml/2017/richdata2" ref="A34:R74">
    <sortCondition descending="1" ref="E34:E74"/>
    <sortCondition ref="F34:F74"/>
  </sortState>
  <mergeCells count="28">
    <mergeCell ref="I80:AF80"/>
    <mergeCell ref="I1:AB1"/>
    <mergeCell ref="AC1:AF1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I3:J3"/>
    <mergeCell ref="K3:L3"/>
    <mergeCell ref="M3:N3"/>
    <mergeCell ref="O3:P3"/>
    <mergeCell ref="A1:H3"/>
    <mergeCell ref="AC3:AD3"/>
    <mergeCell ref="AE3:AF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R79"/>
  <sheetViews>
    <sheetView zoomScaleNormal="100"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5.875" hidden="1" customWidth="1"/>
    <col min="5" max="5" width="13.375" bestFit="1" customWidth="1"/>
    <col min="6" max="6" width="13.375" style="2" bestFit="1" customWidth="1"/>
    <col min="7" max="7" width="13.375" style="2" customWidth="1"/>
    <col min="8" max="8" width="13.375" style="1" bestFit="1" customWidth="1"/>
    <col min="9" max="9" width="15.875" style="1" bestFit="1" customWidth="1"/>
    <col min="10" max="10" width="9.875" style="2" customWidth="1"/>
    <col min="11" max="11" width="8.875" style="2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7" t="s">
        <v>67</v>
      </c>
      <c r="B1" s="238"/>
      <c r="C1" s="238"/>
      <c r="D1" s="238"/>
      <c r="E1" s="238"/>
      <c r="F1" s="238"/>
      <c r="G1" s="238"/>
      <c r="H1" s="238"/>
      <c r="I1" s="239"/>
      <c r="J1" s="240" t="s">
        <v>55</v>
      </c>
      <c r="K1" s="241"/>
      <c r="L1" s="242" t="s">
        <v>57</v>
      </c>
      <c r="M1" s="242"/>
      <c r="N1" s="242" t="s">
        <v>60</v>
      </c>
      <c r="O1" s="243"/>
    </row>
    <row r="2" spans="1:18" ht="35.5" customHeight="1" thickBot="1" x14ac:dyDescent="0.3">
      <c r="A2" s="155"/>
      <c r="B2" s="169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9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167" t="s">
        <v>86</v>
      </c>
      <c r="B3" s="168" t="s">
        <v>105</v>
      </c>
      <c r="C3" s="134" t="s">
        <v>70</v>
      </c>
      <c r="D3" s="132">
        <v>33422</v>
      </c>
      <c r="E3" s="45" t="str">
        <f t="shared" ref="E3:E27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27" si="1">SUM(J3,L3,N3)</f>
        <v>196</v>
      </c>
      <c r="H3" s="91">
        <f t="shared" ref="H3:H27" si="2">SUM(K3,M3,O3)</f>
        <v>0.14594907407407406</v>
      </c>
      <c r="I3" s="92">
        <f t="shared" ref="I3:I27" si="3">COUNT(J3,L3,N3)</f>
        <v>2</v>
      </c>
      <c r="J3" s="49">
        <v>97</v>
      </c>
      <c r="K3" s="50">
        <v>4.2569444444444444E-2</v>
      </c>
      <c r="L3" s="93">
        <v>99</v>
      </c>
      <c r="M3" s="50">
        <v>0.10337962962962963</v>
      </c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102</v>
      </c>
      <c r="C4" s="125" t="s">
        <v>70</v>
      </c>
      <c r="D4" s="133">
        <v>31846</v>
      </c>
      <c r="E4" s="70" t="str">
        <f t="shared" si="0"/>
        <v>F Senior</v>
      </c>
      <c r="F4" s="77">
        <v>2</v>
      </c>
      <c r="G4" s="77">
        <f t="shared" si="1"/>
        <v>100</v>
      </c>
      <c r="H4" s="80">
        <f t="shared" si="2"/>
        <v>2.8634259259259259E-2</v>
      </c>
      <c r="I4" s="81">
        <f t="shared" si="3"/>
        <v>1</v>
      </c>
      <c r="J4" s="72">
        <v>100</v>
      </c>
      <c r="K4" s="73">
        <v>2.8634259259259259E-2</v>
      </c>
      <c r="L4" s="77"/>
      <c r="M4" s="73"/>
      <c r="N4" s="77"/>
      <c r="O4" s="83"/>
    </row>
    <row r="5" spans="1:18" ht="14.95" customHeight="1" x14ac:dyDescent="0.25">
      <c r="A5" s="5" t="s">
        <v>92</v>
      </c>
      <c r="B5" s="146" t="s">
        <v>185</v>
      </c>
      <c r="C5" s="125" t="s">
        <v>70</v>
      </c>
      <c r="D5" s="133">
        <v>36310</v>
      </c>
      <c r="E5" s="70" t="str">
        <f t="shared" si="0"/>
        <v>F Senior</v>
      </c>
      <c r="F5" s="77">
        <v>2</v>
      </c>
      <c r="G5" s="77">
        <f t="shared" si="1"/>
        <v>100</v>
      </c>
      <c r="H5" s="80">
        <f t="shared" si="2"/>
        <v>7.2418981481481487E-2</v>
      </c>
      <c r="I5" s="81">
        <f t="shared" si="3"/>
        <v>1</v>
      </c>
      <c r="J5" s="72"/>
      <c r="K5" s="73"/>
      <c r="L5" s="77">
        <v>100</v>
      </c>
      <c r="M5" s="73">
        <v>7.2418981481481487E-2</v>
      </c>
      <c r="N5" s="77"/>
      <c r="O5" s="83"/>
    </row>
    <row r="6" spans="1:18" ht="14.95" customHeight="1" x14ac:dyDescent="0.25">
      <c r="A6" s="5" t="s">
        <v>84</v>
      </c>
      <c r="B6" s="146" t="s">
        <v>103</v>
      </c>
      <c r="C6" s="125" t="s">
        <v>70</v>
      </c>
      <c r="D6" s="133">
        <v>34582</v>
      </c>
      <c r="E6" s="70" t="str">
        <f t="shared" si="0"/>
        <v>F Senior</v>
      </c>
      <c r="F6" s="77">
        <v>4</v>
      </c>
      <c r="G6" s="77">
        <f t="shared" si="1"/>
        <v>99</v>
      </c>
      <c r="H6" s="80">
        <f t="shared" si="2"/>
        <v>3.408564814814815E-2</v>
      </c>
      <c r="I6" s="81">
        <f t="shared" si="3"/>
        <v>1</v>
      </c>
      <c r="J6" s="72">
        <v>99</v>
      </c>
      <c r="K6" s="73">
        <v>3.408564814814815E-2</v>
      </c>
      <c r="L6" s="77"/>
      <c r="M6" s="73"/>
      <c r="N6" s="77"/>
      <c r="O6" s="83"/>
      <c r="Q6" s="18"/>
    </row>
    <row r="7" spans="1:18" ht="14.95" customHeight="1" x14ac:dyDescent="0.25">
      <c r="A7" s="5" t="s">
        <v>85</v>
      </c>
      <c r="B7" s="146" t="s">
        <v>104</v>
      </c>
      <c r="C7" s="125" t="s">
        <v>70</v>
      </c>
      <c r="D7" s="133">
        <v>35024</v>
      </c>
      <c r="E7" s="70" t="str">
        <f t="shared" si="0"/>
        <v>F Senior</v>
      </c>
      <c r="F7" s="77">
        <v>5</v>
      </c>
      <c r="G7" s="77">
        <f t="shared" si="1"/>
        <v>98</v>
      </c>
      <c r="H7" s="80">
        <f t="shared" si="2"/>
        <v>3.4282407407407407E-2</v>
      </c>
      <c r="I7" s="81">
        <f t="shared" si="3"/>
        <v>1</v>
      </c>
      <c r="J7" s="72">
        <v>98</v>
      </c>
      <c r="K7" s="73">
        <v>3.4282407407407407E-2</v>
      </c>
      <c r="L7" s="77"/>
      <c r="M7" s="73"/>
      <c r="N7" s="77"/>
      <c r="O7" s="83"/>
    </row>
    <row r="8" spans="1:18" ht="14.95" customHeight="1" x14ac:dyDescent="0.25">
      <c r="A8" s="5" t="s">
        <v>85</v>
      </c>
      <c r="B8" s="146" t="s">
        <v>106</v>
      </c>
      <c r="C8" s="125" t="s">
        <v>70</v>
      </c>
      <c r="D8" s="133">
        <v>31603</v>
      </c>
      <c r="E8" s="70" t="str">
        <f t="shared" si="0"/>
        <v>F40</v>
      </c>
      <c r="F8" s="77">
        <v>1</v>
      </c>
      <c r="G8" s="77">
        <f t="shared" si="1"/>
        <v>199</v>
      </c>
      <c r="H8" s="80">
        <f t="shared" si="2"/>
        <v>0.11910879629629631</v>
      </c>
      <c r="I8" s="81">
        <f t="shared" si="3"/>
        <v>2</v>
      </c>
      <c r="J8" s="72">
        <v>99</v>
      </c>
      <c r="K8" s="73">
        <v>3.3784722222222223E-2</v>
      </c>
      <c r="L8" s="77">
        <v>100</v>
      </c>
      <c r="M8" s="73">
        <v>8.532407407407408E-2</v>
      </c>
      <c r="N8" s="77"/>
      <c r="O8" s="83"/>
    </row>
    <row r="9" spans="1:18" ht="14.95" customHeight="1" x14ac:dyDescent="0.25">
      <c r="A9" s="5" t="s">
        <v>84</v>
      </c>
      <c r="B9" s="146" t="s">
        <v>107</v>
      </c>
      <c r="C9" s="125" t="s">
        <v>70</v>
      </c>
      <c r="D9" s="133">
        <v>28595</v>
      </c>
      <c r="E9" s="70" t="str">
        <f t="shared" si="0"/>
        <v>F40</v>
      </c>
      <c r="F9" s="77">
        <v>2</v>
      </c>
      <c r="G9" s="77">
        <f t="shared" si="1"/>
        <v>197</v>
      </c>
      <c r="H9" s="80">
        <f t="shared" si="2"/>
        <v>0.14031250000000001</v>
      </c>
      <c r="I9" s="81">
        <f t="shared" si="3"/>
        <v>2</v>
      </c>
      <c r="J9" s="72">
        <v>98</v>
      </c>
      <c r="K9" s="73">
        <v>3.9363425925925927E-2</v>
      </c>
      <c r="L9" s="77">
        <v>99</v>
      </c>
      <c r="M9" s="73">
        <v>0.10094907407407408</v>
      </c>
      <c r="N9" s="77"/>
      <c r="O9" s="83"/>
    </row>
    <row r="10" spans="1:18" ht="14.95" customHeight="1" x14ac:dyDescent="0.25">
      <c r="A10" s="5" t="s">
        <v>85</v>
      </c>
      <c r="B10" s="146" t="s">
        <v>160</v>
      </c>
      <c r="C10" s="125" t="s">
        <v>70</v>
      </c>
      <c r="D10" s="133">
        <v>30459</v>
      </c>
      <c r="E10" s="70" t="str">
        <f t="shared" si="0"/>
        <v>F40</v>
      </c>
      <c r="F10" s="77">
        <v>3</v>
      </c>
      <c r="G10" s="77">
        <f t="shared" si="1"/>
        <v>100</v>
      </c>
      <c r="H10" s="80">
        <f t="shared" si="2"/>
        <v>2.7384259259259261E-2</v>
      </c>
      <c r="I10" s="81">
        <f t="shared" si="3"/>
        <v>1</v>
      </c>
      <c r="J10" s="72">
        <v>100</v>
      </c>
      <c r="K10" s="95">
        <v>2.7384259259259261E-2</v>
      </c>
      <c r="L10" s="77"/>
      <c r="M10" s="73"/>
      <c r="N10" s="77"/>
      <c r="O10" s="83"/>
    </row>
    <row r="11" spans="1:18" ht="14.95" customHeight="1" x14ac:dyDescent="0.25">
      <c r="A11" s="5" t="s">
        <v>87</v>
      </c>
      <c r="B11" s="146" t="s">
        <v>108</v>
      </c>
      <c r="C11" s="125" t="s">
        <v>70</v>
      </c>
      <c r="D11" s="133">
        <v>26552</v>
      </c>
      <c r="E11" s="70" t="str">
        <f t="shared" si="0"/>
        <v>F50</v>
      </c>
      <c r="F11" s="77">
        <v>1</v>
      </c>
      <c r="G11" s="77">
        <f t="shared" si="1"/>
        <v>200</v>
      </c>
      <c r="H11" s="80">
        <f t="shared" si="2"/>
        <v>0.10203703703703704</v>
      </c>
      <c r="I11" s="81">
        <f t="shared" si="3"/>
        <v>2</v>
      </c>
      <c r="J11" s="72">
        <v>100</v>
      </c>
      <c r="K11" s="73">
        <v>2.9490740740740741E-2</v>
      </c>
      <c r="L11" s="77">
        <v>100</v>
      </c>
      <c r="M11" s="73">
        <v>7.2546296296296303E-2</v>
      </c>
      <c r="N11" s="77"/>
      <c r="O11" s="83"/>
    </row>
    <row r="12" spans="1:18" ht="14.95" customHeight="1" x14ac:dyDescent="0.25">
      <c r="A12" s="5" t="s">
        <v>89</v>
      </c>
      <c r="B12" s="146" t="s">
        <v>110</v>
      </c>
      <c r="C12" s="125" t="s">
        <v>70</v>
      </c>
      <c r="D12" s="133">
        <v>24477</v>
      </c>
      <c r="E12" s="70" t="str">
        <f t="shared" si="0"/>
        <v>F50</v>
      </c>
      <c r="F12" s="77">
        <v>2</v>
      </c>
      <c r="G12" s="77">
        <f t="shared" si="1"/>
        <v>195</v>
      </c>
      <c r="H12" s="80">
        <f t="shared" si="2"/>
        <v>0.12577546296296296</v>
      </c>
      <c r="I12" s="81">
        <f t="shared" si="3"/>
        <v>2</v>
      </c>
      <c r="J12" s="72">
        <v>97</v>
      </c>
      <c r="K12" s="73">
        <v>3.5555555555555556E-2</v>
      </c>
      <c r="L12" s="77">
        <v>98</v>
      </c>
      <c r="M12" s="73">
        <v>9.0219907407407401E-2</v>
      </c>
      <c r="N12" s="77"/>
      <c r="O12" s="83"/>
    </row>
    <row r="13" spans="1:18" ht="14.95" customHeight="1" x14ac:dyDescent="0.25">
      <c r="A13" s="5" t="s">
        <v>87</v>
      </c>
      <c r="B13" s="146" t="s">
        <v>156</v>
      </c>
      <c r="C13" s="125" t="s">
        <v>70</v>
      </c>
      <c r="D13" s="133">
        <v>27667</v>
      </c>
      <c r="E13" s="70" t="str">
        <f t="shared" si="0"/>
        <v>F50</v>
      </c>
      <c r="F13" s="77">
        <v>3</v>
      </c>
      <c r="G13" s="77">
        <f t="shared" si="1"/>
        <v>193</v>
      </c>
      <c r="H13" s="80">
        <f t="shared" si="2"/>
        <v>0.12620370370370371</v>
      </c>
      <c r="I13" s="81">
        <f t="shared" si="3"/>
        <v>2</v>
      </c>
      <c r="J13" s="72">
        <v>98</v>
      </c>
      <c r="K13" s="73">
        <v>3.4328703703703702E-2</v>
      </c>
      <c r="L13" s="77">
        <v>95</v>
      </c>
      <c r="M13" s="73">
        <v>9.1874999999999998E-2</v>
      </c>
      <c r="N13" s="77"/>
      <c r="O13" s="83"/>
    </row>
    <row r="14" spans="1:18" ht="14.95" customHeight="1" x14ac:dyDescent="0.25">
      <c r="A14" s="5" t="s">
        <v>88</v>
      </c>
      <c r="B14" s="146" t="s">
        <v>109</v>
      </c>
      <c r="C14" s="125" t="s">
        <v>70</v>
      </c>
      <c r="D14" s="133">
        <v>25546</v>
      </c>
      <c r="E14" s="70" t="str">
        <f t="shared" si="0"/>
        <v>F50</v>
      </c>
      <c r="F14" s="77">
        <v>4</v>
      </c>
      <c r="G14" s="77">
        <f t="shared" si="1"/>
        <v>193</v>
      </c>
      <c r="H14" s="80">
        <f t="shared" si="2"/>
        <v>0.13229166666666667</v>
      </c>
      <c r="I14" s="81">
        <f t="shared" si="3"/>
        <v>2</v>
      </c>
      <c r="J14" s="72">
        <v>99</v>
      </c>
      <c r="K14" s="73">
        <v>3.4282407407407407E-2</v>
      </c>
      <c r="L14" s="77">
        <v>94</v>
      </c>
      <c r="M14" s="73">
        <v>9.8009259259259254E-2</v>
      </c>
      <c r="N14" s="77"/>
      <c r="O14" s="83"/>
    </row>
    <row r="15" spans="1:18" ht="14.95" customHeight="1" x14ac:dyDescent="0.25">
      <c r="A15" s="5" t="s">
        <v>90</v>
      </c>
      <c r="B15" s="146" t="s">
        <v>111</v>
      </c>
      <c r="C15" s="125" t="s">
        <v>70</v>
      </c>
      <c r="D15" s="133">
        <v>27233</v>
      </c>
      <c r="E15" s="70" t="str">
        <f t="shared" si="0"/>
        <v>F50</v>
      </c>
      <c r="F15" s="77">
        <v>5</v>
      </c>
      <c r="G15" s="77">
        <f t="shared" si="1"/>
        <v>192</v>
      </c>
      <c r="H15" s="80">
        <f t="shared" si="2"/>
        <v>0.12819444444444444</v>
      </c>
      <c r="I15" s="81">
        <f t="shared" si="3"/>
        <v>2</v>
      </c>
      <c r="J15" s="72">
        <v>96</v>
      </c>
      <c r="K15" s="73">
        <v>3.7824074074074072E-2</v>
      </c>
      <c r="L15" s="77">
        <v>96</v>
      </c>
      <c r="M15" s="73">
        <v>9.0370370370370365E-2</v>
      </c>
      <c r="N15" s="77"/>
      <c r="O15" s="83"/>
    </row>
    <row r="16" spans="1:18" ht="14.95" customHeight="1" x14ac:dyDescent="0.25">
      <c r="A16" s="5" t="s">
        <v>84</v>
      </c>
      <c r="B16" s="146" t="s">
        <v>113</v>
      </c>
      <c r="C16" s="125" t="s">
        <v>70</v>
      </c>
      <c r="D16" s="133">
        <v>26580</v>
      </c>
      <c r="E16" s="70" t="str">
        <f t="shared" si="0"/>
        <v>F50</v>
      </c>
      <c r="F16" s="77">
        <v>6</v>
      </c>
      <c r="G16" s="77">
        <f t="shared" si="1"/>
        <v>191</v>
      </c>
      <c r="H16" s="80">
        <f t="shared" si="2"/>
        <v>0.13250000000000001</v>
      </c>
      <c r="I16" s="81">
        <f t="shared" si="3"/>
        <v>2</v>
      </c>
      <c r="J16" s="72">
        <v>94</v>
      </c>
      <c r="K16" s="73">
        <v>4.2233796296296297E-2</v>
      </c>
      <c r="L16" s="77">
        <v>97</v>
      </c>
      <c r="M16" s="73">
        <v>9.026620370370371E-2</v>
      </c>
      <c r="N16" s="77"/>
      <c r="O16" s="83"/>
    </row>
    <row r="17" spans="1:15" ht="14.95" customHeight="1" x14ac:dyDescent="0.25">
      <c r="A17" s="5" t="s">
        <v>89</v>
      </c>
      <c r="B17" s="146" t="s">
        <v>115</v>
      </c>
      <c r="C17" s="125" t="s">
        <v>70</v>
      </c>
      <c r="D17" s="133">
        <v>27578</v>
      </c>
      <c r="E17" s="70" t="str">
        <f t="shared" si="0"/>
        <v>F50</v>
      </c>
      <c r="F17" s="77">
        <v>7</v>
      </c>
      <c r="G17" s="77">
        <f t="shared" si="1"/>
        <v>185</v>
      </c>
      <c r="H17" s="80">
        <f t="shared" si="2"/>
        <v>0.15982638888888889</v>
      </c>
      <c r="I17" s="81">
        <f t="shared" si="3"/>
        <v>2</v>
      </c>
      <c r="J17" s="72">
        <v>92</v>
      </c>
      <c r="K17" s="73">
        <v>4.5949074074074073E-2</v>
      </c>
      <c r="L17" s="77">
        <v>93</v>
      </c>
      <c r="M17" s="73">
        <v>0.11387731481481482</v>
      </c>
      <c r="N17" s="77"/>
      <c r="O17" s="83"/>
    </row>
    <row r="18" spans="1:15" ht="14.95" customHeight="1" x14ac:dyDescent="0.25">
      <c r="A18" s="5" t="s">
        <v>101</v>
      </c>
      <c r="B18" s="146" t="s">
        <v>176</v>
      </c>
      <c r="C18" s="125" t="s">
        <v>70</v>
      </c>
      <c r="D18" s="133">
        <v>27452</v>
      </c>
      <c r="E18" s="70" t="str">
        <f t="shared" si="0"/>
        <v>F50</v>
      </c>
      <c r="F18" s="77">
        <v>8</v>
      </c>
      <c r="G18" s="77">
        <f t="shared" si="1"/>
        <v>99</v>
      </c>
      <c r="H18" s="80">
        <f t="shared" si="2"/>
        <v>8.4814814814814815E-2</v>
      </c>
      <c r="I18" s="81">
        <f t="shared" si="3"/>
        <v>1</v>
      </c>
      <c r="J18" s="72"/>
      <c r="K18" s="73"/>
      <c r="L18" s="77">
        <v>99</v>
      </c>
      <c r="M18" s="73">
        <v>8.4814814814814815E-2</v>
      </c>
      <c r="N18" s="77"/>
      <c r="O18" s="83"/>
    </row>
    <row r="19" spans="1:15" ht="14.95" customHeight="1" x14ac:dyDescent="0.25">
      <c r="A19" s="5" t="s">
        <v>84</v>
      </c>
      <c r="B19" s="146" t="s">
        <v>112</v>
      </c>
      <c r="C19" s="125" t="s">
        <v>70</v>
      </c>
      <c r="D19" s="133">
        <v>25940</v>
      </c>
      <c r="E19" s="70" t="str">
        <f t="shared" si="0"/>
        <v>F50</v>
      </c>
      <c r="F19" s="77">
        <v>9</v>
      </c>
      <c r="G19" s="77">
        <f t="shared" si="1"/>
        <v>95</v>
      </c>
      <c r="H19" s="80">
        <f t="shared" si="2"/>
        <v>3.8194444444444448E-2</v>
      </c>
      <c r="I19" s="81">
        <f t="shared" si="3"/>
        <v>1</v>
      </c>
      <c r="J19" s="72">
        <v>95</v>
      </c>
      <c r="K19" s="73">
        <v>3.8194444444444448E-2</v>
      </c>
      <c r="L19" s="77"/>
      <c r="M19" s="73"/>
      <c r="N19" s="77"/>
      <c r="O19" s="83"/>
    </row>
    <row r="20" spans="1:15" ht="14.95" customHeight="1" x14ac:dyDescent="0.25">
      <c r="A20" s="5" t="s">
        <v>87</v>
      </c>
      <c r="B20" s="146" t="s">
        <v>114</v>
      </c>
      <c r="C20" s="125" t="s">
        <v>70</v>
      </c>
      <c r="D20" s="133">
        <v>24619</v>
      </c>
      <c r="E20" s="70" t="str">
        <f t="shared" si="0"/>
        <v>F50</v>
      </c>
      <c r="F20" s="77">
        <v>10</v>
      </c>
      <c r="G20" s="77">
        <f t="shared" si="1"/>
        <v>93</v>
      </c>
      <c r="H20" s="80">
        <f t="shared" si="2"/>
        <v>4.4803240740740741E-2</v>
      </c>
      <c r="I20" s="81">
        <f t="shared" si="3"/>
        <v>1</v>
      </c>
      <c r="J20" s="72">
        <v>93</v>
      </c>
      <c r="K20" s="73">
        <v>4.4803240740740741E-2</v>
      </c>
      <c r="L20" s="77"/>
      <c r="M20" s="73"/>
      <c r="N20" s="77"/>
      <c r="O20" s="83"/>
    </row>
    <row r="21" spans="1:15" ht="14.95" customHeight="1" x14ac:dyDescent="0.25">
      <c r="A21" s="5" t="s">
        <v>86</v>
      </c>
      <c r="B21" s="146" t="s">
        <v>117</v>
      </c>
      <c r="C21" s="125" t="s">
        <v>70</v>
      </c>
      <c r="D21" s="133">
        <v>24267</v>
      </c>
      <c r="E21" s="70" t="str">
        <f t="shared" si="0"/>
        <v>F60</v>
      </c>
      <c r="F21" s="77">
        <v>1</v>
      </c>
      <c r="G21" s="77">
        <f t="shared" si="1"/>
        <v>199</v>
      </c>
      <c r="H21" s="80">
        <f t="shared" si="2"/>
        <v>0.12505787037037036</v>
      </c>
      <c r="I21" s="81">
        <f t="shared" si="3"/>
        <v>2</v>
      </c>
      <c r="J21" s="72">
        <v>99</v>
      </c>
      <c r="K21" s="73">
        <v>3.5057870370370371E-2</v>
      </c>
      <c r="L21" s="77">
        <v>100</v>
      </c>
      <c r="M21" s="73">
        <v>0.09</v>
      </c>
      <c r="N21" s="77"/>
      <c r="O21" s="83"/>
    </row>
    <row r="22" spans="1:15" ht="14.95" customHeight="1" x14ac:dyDescent="0.25">
      <c r="A22" s="5" t="s">
        <v>87</v>
      </c>
      <c r="B22" s="146" t="s">
        <v>116</v>
      </c>
      <c r="C22" s="125" t="s">
        <v>70</v>
      </c>
      <c r="D22" s="133">
        <v>22654</v>
      </c>
      <c r="E22" s="70" t="str">
        <f t="shared" si="0"/>
        <v>F60</v>
      </c>
      <c r="F22" s="77">
        <v>2</v>
      </c>
      <c r="G22" s="77">
        <f t="shared" si="1"/>
        <v>198</v>
      </c>
      <c r="H22" s="80">
        <f t="shared" si="2"/>
        <v>0.1272800925925926</v>
      </c>
      <c r="I22" s="81">
        <f t="shared" si="3"/>
        <v>2</v>
      </c>
      <c r="J22" s="72">
        <v>100</v>
      </c>
      <c r="K22" s="73">
        <v>3.4409722222222223E-2</v>
      </c>
      <c r="L22" s="77">
        <v>98</v>
      </c>
      <c r="M22" s="73">
        <v>9.2870370370370367E-2</v>
      </c>
      <c r="N22" s="77"/>
      <c r="O22" s="83"/>
    </row>
    <row r="23" spans="1:15" ht="14.95" customHeight="1" x14ac:dyDescent="0.25">
      <c r="A23" s="5" t="s">
        <v>85</v>
      </c>
      <c r="B23" s="146" t="s">
        <v>173</v>
      </c>
      <c r="C23" s="125" t="s">
        <v>70</v>
      </c>
      <c r="D23" s="133">
        <v>23947</v>
      </c>
      <c r="E23" s="70" t="str">
        <f t="shared" si="0"/>
        <v>F60</v>
      </c>
      <c r="F23" s="77">
        <v>3</v>
      </c>
      <c r="G23" s="77">
        <f t="shared" si="1"/>
        <v>197</v>
      </c>
      <c r="H23" s="80">
        <f t="shared" si="2"/>
        <v>0.13202546296296297</v>
      </c>
      <c r="I23" s="81">
        <f t="shared" si="3"/>
        <v>2</v>
      </c>
      <c r="J23" s="72">
        <v>98</v>
      </c>
      <c r="K23" s="73">
        <v>3.9247685185185184E-2</v>
      </c>
      <c r="L23" s="77">
        <v>99</v>
      </c>
      <c r="M23" s="73">
        <v>9.2777777777777778E-2</v>
      </c>
      <c r="N23" s="77"/>
      <c r="O23" s="83"/>
    </row>
    <row r="24" spans="1:15" ht="14.95" customHeight="1" x14ac:dyDescent="0.25">
      <c r="A24" s="5" t="s">
        <v>89</v>
      </c>
      <c r="B24" s="146" t="s">
        <v>119</v>
      </c>
      <c r="C24" s="125" t="s">
        <v>70</v>
      </c>
      <c r="D24" s="133">
        <v>22408</v>
      </c>
      <c r="E24" s="70" t="str">
        <f t="shared" si="0"/>
        <v>F60</v>
      </c>
      <c r="F24" s="77">
        <v>4</v>
      </c>
      <c r="G24" s="77">
        <f t="shared" si="1"/>
        <v>193</v>
      </c>
      <c r="H24" s="80">
        <f t="shared" si="2"/>
        <v>0.1499537037037037</v>
      </c>
      <c r="I24" s="81">
        <f t="shared" si="3"/>
        <v>2</v>
      </c>
      <c r="J24" s="72">
        <v>96</v>
      </c>
      <c r="K24" s="73">
        <v>3.9305555555555559E-2</v>
      </c>
      <c r="L24" s="77">
        <v>97</v>
      </c>
      <c r="M24" s="73">
        <v>0.11064814814814815</v>
      </c>
      <c r="N24" s="77"/>
      <c r="O24" s="83"/>
    </row>
    <row r="25" spans="1:15" ht="14.95" customHeight="1" x14ac:dyDescent="0.25">
      <c r="A25" s="5" t="s">
        <v>91</v>
      </c>
      <c r="B25" s="146" t="s">
        <v>118</v>
      </c>
      <c r="C25" s="125" t="s">
        <v>70</v>
      </c>
      <c r="D25" s="133">
        <v>23285</v>
      </c>
      <c r="E25" s="70" t="str">
        <f t="shared" si="0"/>
        <v>F60</v>
      </c>
      <c r="F25" s="77">
        <v>5</v>
      </c>
      <c r="G25" s="77">
        <f t="shared" si="1"/>
        <v>97</v>
      </c>
      <c r="H25" s="80">
        <f t="shared" si="2"/>
        <v>3.9282407407407405E-2</v>
      </c>
      <c r="I25" s="81">
        <f t="shared" si="3"/>
        <v>1</v>
      </c>
      <c r="J25" s="72">
        <v>97</v>
      </c>
      <c r="K25" s="73">
        <v>3.9282407407407405E-2</v>
      </c>
      <c r="L25" s="77"/>
      <c r="M25" s="73"/>
      <c r="N25" s="77"/>
      <c r="O25" s="83"/>
    </row>
    <row r="26" spans="1:15" ht="14.95" customHeight="1" x14ac:dyDescent="0.25">
      <c r="A26" s="5" t="s">
        <v>86</v>
      </c>
      <c r="B26" s="146" t="s">
        <v>189</v>
      </c>
      <c r="C26" s="125" t="s">
        <v>70</v>
      </c>
      <c r="D26" s="133">
        <v>22208</v>
      </c>
      <c r="E26" s="70" t="str">
        <f t="shared" si="0"/>
        <v>F60</v>
      </c>
      <c r="F26" s="77">
        <v>6</v>
      </c>
      <c r="G26" s="77">
        <f t="shared" si="1"/>
        <v>96</v>
      </c>
      <c r="H26" s="80">
        <f t="shared" si="2"/>
        <v>0.11900462962962963</v>
      </c>
      <c r="I26" s="81">
        <f t="shared" si="3"/>
        <v>1</v>
      </c>
      <c r="J26" s="72"/>
      <c r="K26" s="73"/>
      <c r="L26" s="77">
        <v>96</v>
      </c>
      <c r="M26" s="73">
        <v>0.11900462962962963</v>
      </c>
      <c r="N26" s="77"/>
      <c r="O26" s="83"/>
    </row>
    <row r="27" spans="1:15" ht="14.95" customHeight="1" x14ac:dyDescent="0.25">
      <c r="A27" s="5" t="s">
        <v>92</v>
      </c>
      <c r="B27" s="146" t="s">
        <v>120</v>
      </c>
      <c r="C27" s="125" t="s">
        <v>70</v>
      </c>
      <c r="D27" s="133">
        <v>17774</v>
      </c>
      <c r="E27" s="70" t="str">
        <f t="shared" si="0"/>
        <v>F70</v>
      </c>
      <c r="F27" s="77">
        <v>1</v>
      </c>
      <c r="G27" s="77">
        <f t="shared" si="1"/>
        <v>200</v>
      </c>
      <c r="H27" s="80">
        <f t="shared" si="2"/>
        <v>0.1466898148148148</v>
      </c>
      <c r="I27" s="81">
        <f t="shared" si="3"/>
        <v>2</v>
      </c>
      <c r="J27" s="72">
        <v>100</v>
      </c>
      <c r="K27" s="73">
        <v>4.0763888888888891E-2</v>
      </c>
      <c r="L27" s="77">
        <v>100</v>
      </c>
      <c r="M27" s="73">
        <v>0.10592592592592592</v>
      </c>
      <c r="N27" s="77"/>
      <c r="O27" s="83"/>
    </row>
    <row r="28" spans="1:15" ht="14.95" customHeight="1" x14ac:dyDescent="0.25">
      <c r="A28" s="5" t="s">
        <v>86</v>
      </c>
      <c r="B28" s="146" t="s">
        <v>121</v>
      </c>
      <c r="C28" s="125" t="s">
        <v>71</v>
      </c>
      <c r="D28" s="133">
        <v>33513</v>
      </c>
      <c r="E28" s="70" t="str">
        <f t="shared" ref="E28:E34" si="4">IF(D28="","",
_xlfn.LET(
_xlpm.dob,D28,
_xlpm.gender,UPPER(C28),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 Senior</v>
      </c>
      <c r="F28" s="77">
        <v>1</v>
      </c>
      <c r="G28" s="77">
        <f t="shared" ref="G28:G34" si="5">SUM(J28,L28,N28)</f>
        <v>200</v>
      </c>
      <c r="H28" s="80">
        <f t="shared" ref="H28:H34" si="6">SUM(K28,M28,O28)</f>
        <v>8.4837962962962962E-2</v>
      </c>
      <c r="I28" s="81">
        <f t="shared" ref="I28:I34" si="7">COUNT(J28,L28,N28)</f>
        <v>2</v>
      </c>
      <c r="J28" s="72">
        <v>100</v>
      </c>
      <c r="K28" s="73">
        <v>2.3981481481481482E-2</v>
      </c>
      <c r="L28" s="77">
        <v>100</v>
      </c>
      <c r="M28" s="73">
        <v>6.0856481481481484E-2</v>
      </c>
      <c r="N28" s="77"/>
      <c r="O28" s="83"/>
    </row>
    <row r="29" spans="1:15" ht="14.95" customHeight="1" x14ac:dyDescent="0.25">
      <c r="A29" s="5" t="s">
        <v>93</v>
      </c>
      <c r="B29" s="146" t="s">
        <v>124</v>
      </c>
      <c r="C29" s="125" t="s">
        <v>71</v>
      </c>
      <c r="D29" s="133">
        <v>35362</v>
      </c>
      <c r="E29" s="70" t="str">
        <f t="shared" si="4"/>
        <v>M Senior</v>
      </c>
      <c r="F29" s="77">
        <v>2</v>
      </c>
      <c r="G29" s="77">
        <f t="shared" si="5"/>
        <v>195</v>
      </c>
      <c r="H29" s="80">
        <f t="shared" si="6"/>
        <v>9.9988425925925911E-2</v>
      </c>
      <c r="I29" s="81">
        <f t="shared" si="7"/>
        <v>2</v>
      </c>
      <c r="J29" s="72">
        <v>96</v>
      </c>
      <c r="K29" s="73">
        <v>2.6817129629629628E-2</v>
      </c>
      <c r="L29" s="77">
        <v>99</v>
      </c>
      <c r="M29" s="73">
        <v>7.317129629629629E-2</v>
      </c>
      <c r="N29" s="77"/>
      <c r="O29" s="83"/>
    </row>
    <row r="30" spans="1:15" ht="14.95" customHeight="1" x14ac:dyDescent="0.25">
      <c r="A30" s="5" t="s">
        <v>84</v>
      </c>
      <c r="B30" s="146" t="s">
        <v>103</v>
      </c>
      <c r="C30" s="125" t="s">
        <v>71</v>
      </c>
      <c r="D30" s="133">
        <v>33091</v>
      </c>
      <c r="E30" s="70" t="str">
        <f t="shared" si="4"/>
        <v>M Senior</v>
      </c>
      <c r="F30" s="77">
        <v>3</v>
      </c>
      <c r="G30" s="77">
        <f t="shared" si="5"/>
        <v>99</v>
      </c>
      <c r="H30" s="80">
        <f t="shared" si="6"/>
        <v>2.5763888888888888E-2</v>
      </c>
      <c r="I30" s="81">
        <f t="shared" si="7"/>
        <v>1</v>
      </c>
      <c r="J30" s="72">
        <v>99</v>
      </c>
      <c r="K30" s="73">
        <v>2.5763888888888888E-2</v>
      </c>
      <c r="L30" s="77"/>
      <c r="M30" s="73"/>
      <c r="N30" s="77"/>
      <c r="O30" s="83"/>
    </row>
    <row r="31" spans="1:15" ht="14.95" customHeight="1" x14ac:dyDescent="0.25">
      <c r="A31" s="5" t="s">
        <v>85</v>
      </c>
      <c r="B31" s="146" t="s">
        <v>122</v>
      </c>
      <c r="C31" s="125" t="s">
        <v>71</v>
      </c>
      <c r="D31" s="133">
        <v>34447</v>
      </c>
      <c r="E31" s="70" t="str">
        <f t="shared" si="4"/>
        <v>M Senior</v>
      </c>
      <c r="F31" s="77">
        <v>4</v>
      </c>
      <c r="G31" s="77">
        <f t="shared" si="5"/>
        <v>98</v>
      </c>
      <c r="H31" s="80">
        <f t="shared" si="6"/>
        <v>2.6458333333333334E-2</v>
      </c>
      <c r="I31" s="81">
        <f t="shared" si="7"/>
        <v>1</v>
      </c>
      <c r="J31" s="72">
        <v>98</v>
      </c>
      <c r="K31" s="73">
        <v>2.6458333333333334E-2</v>
      </c>
      <c r="L31" s="77"/>
      <c r="M31" s="73"/>
      <c r="N31" s="77"/>
      <c r="O31" s="83"/>
    </row>
    <row r="32" spans="1:15" ht="14.95" customHeight="1" x14ac:dyDescent="0.25">
      <c r="A32" s="5" t="s">
        <v>91</v>
      </c>
      <c r="B32" s="146" t="s">
        <v>123</v>
      </c>
      <c r="C32" s="125" t="s">
        <v>71</v>
      </c>
      <c r="D32" s="133">
        <v>34114</v>
      </c>
      <c r="E32" s="70" t="str">
        <f t="shared" si="4"/>
        <v>M Senior</v>
      </c>
      <c r="F32" s="77">
        <v>5</v>
      </c>
      <c r="G32" s="77">
        <f t="shared" si="5"/>
        <v>97</v>
      </c>
      <c r="H32" s="80">
        <f t="shared" si="6"/>
        <v>2.6550925925925926E-2</v>
      </c>
      <c r="I32" s="81">
        <f t="shared" si="7"/>
        <v>1</v>
      </c>
      <c r="J32" s="72">
        <v>97</v>
      </c>
      <c r="K32" s="73">
        <v>2.6550925925925926E-2</v>
      </c>
      <c r="L32" s="77"/>
      <c r="M32" s="73"/>
      <c r="N32" s="77"/>
      <c r="O32" s="83"/>
    </row>
    <row r="33" spans="1:15" ht="14.95" customHeight="1" x14ac:dyDescent="0.25">
      <c r="A33" s="5" t="s">
        <v>94</v>
      </c>
      <c r="B33" s="146" t="s">
        <v>125</v>
      </c>
      <c r="C33" s="125" t="s">
        <v>71</v>
      </c>
      <c r="D33" s="133">
        <v>31866</v>
      </c>
      <c r="E33" s="70" t="str">
        <f t="shared" si="4"/>
        <v>M Senior</v>
      </c>
      <c r="F33" s="77">
        <v>6</v>
      </c>
      <c r="G33" s="77">
        <f t="shared" si="5"/>
        <v>95</v>
      </c>
      <c r="H33" s="80">
        <f t="shared" si="6"/>
        <v>3.8252314814814815E-2</v>
      </c>
      <c r="I33" s="81">
        <f t="shared" si="7"/>
        <v>1</v>
      </c>
      <c r="J33" s="72">
        <v>95</v>
      </c>
      <c r="K33" s="73">
        <v>3.8252314814814815E-2</v>
      </c>
      <c r="L33" s="77"/>
      <c r="M33" s="73"/>
      <c r="N33" s="77"/>
      <c r="O33" s="83"/>
    </row>
    <row r="34" spans="1:15" ht="14.95" customHeight="1" x14ac:dyDescent="0.25">
      <c r="A34" s="5" t="s">
        <v>89</v>
      </c>
      <c r="B34" s="146" t="s">
        <v>126</v>
      </c>
      <c r="C34" s="125" t="s">
        <v>71</v>
      </c>
      <c r="D34" s="133">
        <v>29844</v>
      </c>
      <c r="E34" s="70" t="str">
        <f t="shared" si="4"/>
        <v>M40</v>
      </c>
      <c r="F34" s="77">
        <v>1</v>
      </c>
      <c r="G34" s="77">
        <f t="shared" si="5"/>
        <v>199</v>
      </c>
      <c r="H34" s="80">
        <f t="shared" si="6"/>
        <v>9.447916666666667E-2</v>
      </c>
      <c r="I34" s="81">
        <f t="shared" si="7"/>
        <v>2</v>
      </c>
      <c r="J34" s="72">
        <v>99</v>
      </c>
      <c r="K34" s="73">
        <v>2.6203703703703705E-2</v>
      </c>
      <c r="L34" s="77">
        <v>100</v>
      </c>
      <c r="M34" s="73">
        <v>6.8275462962962968E-2</v>
      </c>
      <c r="N34" s="77"/>
      <c r="O34" s="83"/>
    </row>
    <row r="35" spans="1:15" ht="14.95" customHeight="1" x14ac:dyDescent="0.25">
      <c r="A35" s="5" t="s">
        <v>94</v>
      </c>
      <c r="B35" s="146" t="s">
        <v>131</v>
      </c>
      <c r="C35" s="125" t="s">
        <v>71</v>
      </c>
      <c r="D35" s="133">
        <v>28807</v>
      </c>
      <c r="E35" s="70" t="str">
        <f t="shared" ref="E35:E66" si="8">IF(D35="","",
_xlfn.LET(
_xlpm.dob,D35,
_xlpm.gender,UPPER(C35),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M40</v>
      </c>
      <c r="F35" s="77">
        <v>2</v>
      </c>
      <c r="G35" s="77">
        <f t="shared" ref="G35:G66" si="9">SUM(J35,L35,N35)</f>
        <v>193</v>
      </c>
      <c r="H35" s="80">
        <f t="shared" ref="H35:H66" si="10">SUM(K35,M35,O35)</f>
        <v>9.8067129629629629E-2</v>
      </c>
      <c r="I35" s="81">
        <f t="shared" ref="I35:I66" si="11">COUNT(J35,L35,N35)</f>
        <v>2</v>
      </c>
      <c r="J35" s="72">
        <v>94</v>
      </c>
      <c r="K35" s="73">
        <v>2.7523148148148147E-2</v>
      </c>
      <c r="L35" s="77">
        <v>99</v>
      </c>
      <c r="M35" s="73">
        <v>7.0543981481481485E-2</v>
      </c>
      <c r="N35" s="77"/>
      <c r="O35" s="83"/>
    </row>
    <row r="36" spans="1:15" ht="14.95" customHeight="1" x14ac:dyDescent="0.25">
      <c r="A36" s="5" t="s">
        <v>89</v>
      </c>
      <c r="B36" s="146" t="s">
        <v>134</v>
      </c>
      <c r="C36" s="125" t="s">
        <v>71</v>
      </c>
      <c r="D36" s="133">
        <v>28211</v>
      </c>
      <c r="E36" s="70" t="str">
        <f t="shared" si="8"/>
        <v>M40</v>
      </c>
      <c r="F36" s="77">
        <v>3</v>
      </c>
      <c r="G36" s="77">
        <f t="shared" si="9"/>
        <v>188</v>
      </c>
      <c r="H36" s="80">
        <f t="shared" si="10"/>
        <v>0.11690972222222222</v>
      </c>
      <c r="I36" s="81">
        <f t="shared" si="11"/>
        <v>2</v>
      </c>
      <c r="J36" s="72">
        <v>91</v>
      </c>
      <c r="K36" s="73">
        <v>3.1747685185185184E-2</v>
      </c>
      <c r="L36" s="77">
        <v>97</v>
      </c>
      <c r="M36" s="73">
        <v>8.5162037037037036E-2</v>
      </c>
      <c r="N36" s="77"/>
      <c r="O36" s="83"/>
    </row>
    <row r="37" spans="1:15" ht="14.95" customHeight="1" x14ac:dyDescent="0.25">
      <c r="A37" s="5" t="s">
        <v>96</v>
      </c>
      <c r="B37" s="146" t="s">
        <v>133</v>
      </c>
      <c r="C37" s="125" t="s">
        <v>71</v>
      </c>
      <c r="D37" s="133">
        <v>29113</v>
      </c>
      <c r="E37" s="70" t="str">
        <f t="shared" si="8"/>
        <v>M40</v>
      </c>
      <c r="F37" s="77">
        <v>4</v>
      </c>
      <c r="G37" s="77">
        <f t="shared" si="9"/>
        <v>188</v>
      </c>
      <c r="H37" s="80">
        <f t="shared" si="10"/>
        <v>0.11822916666666666</v>
      </c>
      <c r="I37" s="81">
        <f t="shared" si="11"/>
        <v>2</v>
      </c>
      <c r="J37" s="72">
        <v>92</v>
      </c>
      <c r="K37" s="73">
        <v>3.1099537037037037E-2</v>
      </c>
      <c r="L37" s="77">
        <v>96</v>
      </c>
      <c r="M37" s="73">
        <v>8.7129629629629626E-2</v>
      </c>
      <c r="N37" s="77"/>
      <c r="O37" s="83"/>
    </row>
    <row r="38" spans="1:15" ht="14.95" customHeight="1" x14ac:dyDescent="0.25">
      <c r="A38" s="5" t="s">
        <v>71</v>
      </c>
      <c r="B38" s="146" t="s">
        <v>136</v>
      </c>
      <c r="C38" s="125" t="s">
        <v>71</v>
      </c>
      <c r="D38" s="133">
        <v>29158</v>
      </c>
      <c r="E38" s="70" t="str">
        <f t="shared" si="8"/>
        <v>M40</v>
      </c>
      <c r="F38" s="77">
        <v>5</v>
      </c>
      <c r="G38" s="77">
        <f t="shared" si="9"/>
        <v>187</v>
      </c>
      <c r="H38" s="80">
        <f t="shared" si="10"/>
        <v>0.11716435185185185</v>
      </c>
      <c r="I38" s="81">
        <f t="shared" si="11"/>
        <v>2</v>
      </c>
      <c r="J38" s="72">
        <v>89</v>
      </c>
      <c r="K38" s="73">
        <v>3.3969907407407407E-2</v>
      </c>
      <c r="L38" s="77">
        <v>98</v>
      </c>
      <c r="M38" s="73">
        <v>8.3194444444444446E-2</v>
      </c>
      <c r="N38" s="77"/>
      <c r="O38" s="83"/>
    </row>
    <row r="39" spans="1:15" ht="14.95" customHeight="1" x14ac:dyDescent="0.25">
      <c r="A39" s="5" t="s">
        <v>85</v>
      </c>
      <c r="B39" s="146" t="s">
        <v>135</v>
      </c>
      <c r="C39" s="125" t="s">
        <v>71</v>
      </c>
      <c r="D39" s="133">
        <v>29703</v>
      </c>
      <c r="E39" s="70" t="str">
        <f t="shared" si="8"/>
        <v>M40</v>
      </c>
      <c r="F39" s="77">
        <v>6</v>
      </c>
      <c r="G39" s="77">
        <f t="shared" si="9"/>
        <v>185</v>
      </c>
      <c r="H39" s="80">
        <f t="shared" si="10"/>
        <v>0.12141203703703704</v>
      </c>
      <c r="I39" s="81">
        <f t="shared" si="11"/>
        <v>2</v>
      </c>
      <c r="J39" s="72">
        <v>90</v>
      </c>
      <c r="K39" s="73">
        <v>3.2615740740740744E-2</v>
      </c>
      <c r="L39" s="77">
        <v>95</v>
      </c>
      <c r="M39" s="73">
        <v>8.879629629629629E-2</v>
      </c>
      <c r="N39" s="77"/>
      <c r="O39" s="83"/>
    </row>
    <row r="40" spans="1:15" ht="14.95" customHeight="1" x14ac:dyDescent="0.25">
      <c r="A40" s="5" t="s">
        <v>92</v>
      </c>
      <c r="B40" s="146" t="s">
        <v>158</v>
      </c>
      <c r="C40" s="125" t="s">
        <v>71</v>
      </c>
      <c r="D40" s="133">
        <v>28960</v>
      </c>
      <c r="E40" s="70" t="str">
        <f t="shared" si="8"/>
        <v>M40</v>
      </c>
      <c r="F40" s="77">
        <v>7</v>
      </c>
      <c r="G40" s="77">
        <f t="shared" si="9"/>
        <v>100</v>
      </c>
      <c r="H40" s="80">
        <f t="shared" si="10"/>
        <v>2.5243055555555557E-2</v>
      </c>
      <c r="I40" s="81">
        <f t="shared" si="11"/>
        <v>1</v>
      </c>
      <c r="J40" s="84">
        <v>100</v>
      </c>
      <c r="K40" s="73">
        <v>2.5243055555555557E-2</v>
      </c>
      <c r="L40" s="77"/>
      <c r="M40" s="73"/>
      <c r="N40" s="77"/>
      <c r="O40" s="83"/>
    </row>
    <row r="41" spans="1:15" ht="14.95" customHeight="1" x14ac:dyDescent="0.25">
      <c r="A41" s="5" t="s">
        <v>95</v>
      </c>
      <c r="B41" s="146" t="s">
        <v>127</v>
      </c>
      <c r="C41" s="125" t="s">
        <v>71</v>
      </c>
      <c r="D41" s="133">
        <v>29812</v>
      </c>
      <c r="E41" s="70" t="str">
        <f t="shared" si="8"/>
        <v>M40</v>
      </c>
      <c r="F41" s="77">
        <v>8</v>
      </c>
      <c r="G41" s="77">
        <f t="shared" si="9"/>
        <v>98</v>
      </c>
      <c r="H41" s="80">
        <f t="shared" si="10"/>
        <v>2.6458333333333334E-2</v>
      </c>
      <c r="I41" s="81">
        <f t="shared" si="11"/>
        <v>1</v>
      </c>
      <c r="J41" s="72">
        <v>98</v>
      </c>
      <c r="K41" s="73">
        <v>2.6458333333333334E-2</v>
      </c>
      <c r="L41" s="77"/>
      <c r="M41" s="73"/>
      <c r="N41" s="77"/>
      <c r="O41" s="83"/>
    </row>
    <row r="42" spans="1:15" ht="14.95" customHeight="1" x14ac:dyDescent="0.25">
      <c r="A42" s="5" t="s">
        <v>91</v>
      </c>
      <c r="B42" s="146" t="s">
        <v>128</v>
      </c>
      <c r="C42" s="125" t="s">
        <v>71</v>
      </c>
      <c r="D42" s="133">
        <v>30021</v>
      </c>
      <c r="E42" s="70" t="str">
        <f t="shared" si="8"/>
        <v>M40</v>
      </c>
      <c r="F42" s="77">
        <v>9</v>
      </c>
      <c r="G42" s="77">
        <f t="shared" si="9"/>
        <v>97</v>
      </c>
      <c r="H42" s="80">
        <f t="shared" si="10"/>
        <v>2.6990740740740742E-2</v>
      </c>
      <c r="I42" s="81">
        <f t="shared" si="11"/>
        <v>1</v>
      </c>
      <c r="J42" s="72">
        <v>97</v>
      </c>
      <c r="K42" s="73">
        <v>2.6990740740740742E-2</v>
      </c>
      <c r="L42" s="77"/>
      <c r="M42" s="73"/>
      <c r="N42" s="77"/>
      <c r="O42" s="83"/>
    </row>
    <row r="43" spans="1:15" ht="14.95" customHeight="1" x14ac:dyDescent="0.25">
      <c r="A43" s="5" t="s">
        <v>86</v>
      </c>
      <c r="B43" s="146" t="s">
        <v>129</v>
      </c>
      <c r="C43" s="125" t="s">
        <v>71</v>
      </c>
      <c r="D43" s="133">
        <v>29091</v>
      </c>
      <c r="E43" s="70" t="str">
        <f t="shared" si="8"/>
        <v>M40</v>
      </c>
      <c r="F43" s="77">
        <v>10</v>
      </c>
      <c r="G43" s="77">
        <f t="shared" si="9"/>
        <v>96</v>
      </c>
      <c r="H43" s="80">
        <f t="shared" si="10"/>
        <v>2.7037037037037037E-2</v>
      </c>
      <c r="I43" s="81">
        <f t="shared" si="11"/>
        <v>1</v>
      </c>
      <c r="J43" s="72">
        <v>96</v>
      </c>
      <c r="K43" s="73">
        <v>2.7037037037037037E-2</v>
      </c>
      <c r="L43" s="77"/>
      <c r="M43" s="73"/>
      <c r="N43" s="77"/>
      <c r="O43" s="83"/>
    </row>
    <row r="44" spans="1:15" ht="14.95" customHeight="1" x14ac:dyDescent="0.25">
      <c r="A44" s="5" t="s">
        <v>87</v>
      </c>
      <c r="B44" s="146" t="s">
        <v>130</v>
      </c>
      <c r="C44" s="125" t="s">
        <v>71</v>
      </c>
      <c r="D44" s="133">
        <v>30160</v>
      </c>
      <c r="E44" s="70" t="str">
        <f t="shared" si="8"/>
        <v>M40</v>
      </c>
      <c r="F44" s="77">
        <v>11</v>
      </c>
      <c r="G44" s="77">
        <f t="shared" si="9"/>
        <v>95</v>
      </c>
      <c r="H44" s="80">
        <f t="shared" si="10"/>
        <v>2.7083333333333334E-2</v>
      </c>
      <c r="I44" s="81">
        <f t="shared" si="11"/>
        <v>1</v>
      </c>
      <c r="J44" s="72">
        <v>95</v>
      </c>
      <c r="K44" s="73">
        <v>2.7083333333333334E-2</v>
      </c>
      <c r="L44" s="77"/>
      <c r="M44" s="73"/>
      <c r="N44" s="77"/>
      <c r="O44" s="83"/>
    </row>
    <row r="45" spans="1:15" ht="14.95" customHeight="1" x14ac:dyDescent="0.25">
      <c r="A45" s="5" t="s">
        <v>85</v>
      </c>
      <c r="B45" s="146" t="s">
        <v>132</v>
      </c>
      <c r="C45" s="125" t="s">
        <v>71</v>
      </c>
      <c r="D45" s="133">
        <v>31286</v>
      </c>
      <c r="E45" s="70" t="str">
        <f t="shared" si="8"/>
        <v>M40</v>
      </c>
      <c r="F45" s="77">
        <v>12</v>
      </c>
      <c r="G45" s="77">
        <f t="shared" si="9"/>
        <v>93</v>
      </c>
      <c r="H45" s="80">
        <f t="shared" si="10"/>
        <v>2.7893518518518519E-2</v>
      </c>
      <c r="I45" s="81">
        <f t="shared" si="11"/>
        <v>1</v>
      </c>
      <c r="J45" s="72">
        <v>93</v>
      </c>
      <c r="K45" s="73">
        <v>2.7893518518518519E-2</v>
      </c>
      <c r="L45" s="77"/>
      <c r="M45" s="73"/>
      <c r="N45" s="77"/>
      <c r="O45" s="83"/>
    </row>
    <row r="46" spans="1:15" ht="14.95" customHeight="1" x14ac:dyDescent="0.25">
      <c r="A46" s="5" t="s">
        <v>94</v>
      </c>
      <c r="B46" s="146" t="s">
        <v>137</v>
      </c>
      <c r="C46" s="125" t="s">
        <v>71</v>
      </c>
      <c r="D46" s="133">
        <v>29073</v>
      </c>
      <c r="E46" s="70" t="str">
        <f t="shared" si="8"/>
        <v>M40</v>
      </c>
      <c r="F46" s="77">
        <v>13</v>
      </c>
      <c r="G46" s="77">
        <f t="shared" si="9"/>
        <v>88</v>
      </c>
      <c r="H46" s="80">
        <f t="shared" si="10"/>
        <v>3.6284722222222225E-2</v>
      </c>
      <c r="I46" s="81">
        <f t="shared" si="11"/>
        <v>1</v>
      </c>
      <c r="J46" s="72">
        <v>88</v>
      </c>
      <c r="K46" s="73">
        <v>3.6284722222222225E-2</v>
      </c>
      <c r="L46" s="77"/>
      <c r="M46" s="73"/>
      <c r="N46" s="77"/>
      <c r="O46" s="83"/>
    </row>
    <row r="47" spans="1:15" ht="14.95" customHeight="1" x14ac:dyDescent="0.25">
      <c r="A47" s="5" t="s">
        <v>97</v>
      </c>
      <c r="B47" s="146" t="s">
        <v>138</v>
      </c>
      <c r="C47" s="125" t="s">
        <v>71</v>
      </c>
      <c r="D47" s="133">
        <v>27803</v>
      </c>
      <c r="E47" s="70" t="str">
        <f t="shared" si="8"/>
        <v>M50</v>
      </c>
      <c r="F47" s="77">
        <v>1</v>
      </c>
      <c r="G47" s="77">
        <f t="shared" si="9"/>
        <v>200</v>
      </c>
      <c r="H47" s="80">
        <f t="shared" si="10"/>
        <v>8.6608796296296295E-2</v>
      </c>
      <c r="I47" s="81">
        <f t="shared" si="11"/>
        <v>2</v>
      </c>
      <c r="J47" s="72">
        <v>100</v>
      </c>
      <c r="K47" s="73">
        <v>2.5243055555555557E-2</v>
      </c>
      <c r="L47" s="77">
        <v>100</v>
      </c>
      <c r="M47" s="73">
        <v>6.1365740740740742E-2</v>
      </c>
      <c r="N47" s="77"/>
      <c r="O47" s="83"/>
    </row>
    <row r="48" spans="1:15" ht="14.95" customHeight="1" x14ac:dyDescent="0.25">
      <c r="A48" s="5" t="s">
        <v>86</v>
      </c>
      <c r="B48" s="146" t="s">
        <v>139</v>
      </c>
      <c r="C48" s="125" t="s">
        <v>71</v>
      </c>
      <c r="D48" s="133">
        <v>27996</v>
      </c>
      <c r="E48" s="70" t="str">
        <f t="shared" si="8"/>
        <v>M50</v>
      </c>
      <c r="F48" s="77">
        <v>2</v>
      </c>
      <c r="G48" s="77">
        <f t="shared" si="9"/>
        <v>198</v>
      </c>
      <c r="H48" s="80">
        <f t="shared" si="10"/>
        <v>9.5775462962962965E-2</v>
      </c>
      <c r="I48" s="81">
        <f t="shared" si="11"/>
        <v>2</v>
      </c>
      <c r="J48" s="72">
        <v>99</v>
      </c>
      <c r="K48" s="73">
        <v>2.5636574074074076E-2</v>
      </c>
      <c r="L48" s="77">
        <v>99</v>
      </c>
      <c r="M48" s="73">
        <v>7.013888888888889E-2</v>
      </c>
      <c r="N48" s="77"/>
      <c r="O48" s="83"/>
    </row>
    <row r="49" spans="1:15" ht="14.95" customHeight="1" x14ac:dyDescent="0.25">
      <c r="A49" s="5" t="s">
        <v>96</v>
      </c>
      <c r="B49" s="146" t="s">
        <v>141</v>
      </c>
      <c r="C49" s="125" t="s">
        <v>71</v>
      </c>
      <c r="D49" s="133">
        <v>25468</v>
      </c>
      <c r="E49" s="70" t="str">
        <f t="shared" si="8"/>
        <v>M50</v>
      </c>
      <c r="F49" s="77">
        <v>3</v>
      </c>
      <c r="G49" s="77">
        <f t="shared" si="9"/>
        <v>193</v>
      </c>
      <c r="H49" s="80">
        <f t="shared" si="10"/>
        <v>0.11857638888888888</v>
      </c>
      <c r="I49" s="81">
        <f t="shared" si="11"/>
        <v>2</v>
      </c>
      <c r="J49" s="72">
        <v>96</v>
      </c>
      <c r="K49" s="73">
        <v>3.6400462962962961E-2</v>
      </c>
      <c r="L49" s="77">
        <v>97</v>
      </c>
      <c r="M49" s="73">
        <v>8.217592592592593E-2</v>
      </c>
      <c r="N49" s="77"/>
      <c r="O49" s="83"/>
    </row>
    <row r="50" spans="1:15" ht="14.95" customHeight="1" x14ac:dyDescent="0.25">
      <c r="A50" s="5" t="s">
        <v>98</v>
      </c>
      <c r="B50" s="146" t="s">
        <v>140</v>
      </c>
      <c r="C50" s="125" t="s">
        <v>71</v>
      </c>
      <c r="D50" s="133">
        <v>27015</v>
      </c>
      <c r="E50" s="70" t="str">
        <f t="shared" si="8"/>
        <v>M50</v>
      </c>
      <c r="F50" s="77">
        <v>4</v>
      </c>
      <c r="G50" s="77">
        <f t="shared" si="9"/>
        <v>193</v>
      </c>
      <c r="H50" s="80">
        <f t="shared" si="10"/>
        <v>0.11909722222222223</v>
      </c>
      <c r="I50" s="81">
        <f t="shared" si="11"/>
        <v>2</v>
      </c>
      <c r="J50" s="72">
        <v>97</v>
      </c>
      <c r="K50" s="73">
        <v>3.0277777777777778E-2</v>
      </c>
      <c r="L50" s="77">
        <v>96</v>
      </c>
      <c r="M50" s="73">
        <v>8.8819444444444451E-2</v>
      </c>
      <c r="N50" s="77"/>
      <c r="O50" s="83"/>
    </row>
    <row r="51" spans="1:15" ht="14.95" customHeight="1" x14ac:dyDescent="0.25">
      <c r="A51" s="5" t="s">
        <v>86</v>
      </c>
      <c r="B51" s="146" t="s">
        <v>143</v>
      </c>
      <c r="C51" s="125" t="s">
        <v>71</v>
      </c>
      <c r="D51" s="133">
        <v>27876</v>
      </c>
      <c r="E51" s="70" t="str">
        <f t="shared" si="8"/>
        <v>M50</v>
      </c>
      <c r="F51" s="77">
        <v>5</v>
      </c>
      <c r="G51" s="77">
        <f t="shared" si="9"/>
        <v>192</v>
      </c>
      <c r="H51" s="80">
        <f t="shared" si="10"/>
        <v>0.12011574074074075</v>
      </c>
      <c r="I51" s="81">
        <f t="shared" si="11"/>
        <v>2</v>
      </c>
      <c r="J51" s="72">
        <v>94</v>
      </c>
      <c r="K51" s="73">
        <v>3.8877314814814816E-2</v>
      </c>
      <c r="L51" s="77">
        <v>98</v>
      </c>
      <c r="M51" s="73">
        <v>8.1238425925925922E-2</v>
      </c>
      <c r="N51" s="77"/>
      <c r="O51" s="83"/>
    </row>
    <row r="52" spans="1:15" ht="14.95" customHeight="1" x14ac:dyDescent="0.25">
      <c r="A52" s="5" t="s">
        <v>91</v>
      </c>
      <c r="B52" s="146" t="s">
        <v>142</v>
      </c>
      <c r="C52" s="125" t="s">
        <v>71</v>
      </c>
      <c r="D52" s="133">
        <v>25096</v>
      </c>
      <c r="E52" s="70" t="str">
        <f t="shared" si="8"/>
        <v>M50</v>
      </c>
      <c r="F52" s="77">
        <v>6</v>
      </c>
      <c r="G52" s="77">
        <f t="shared" si="9"/>
        <v>190</v>
      </c>
      <c r="H52" s="80">
        <f t="shared" si="10"/>
        <v>0.12895833333333334</v>
      </c>
      <c r="I52" s="81">
        <f t="shared" si="11"/>
        <v>2</v>
      </c>
      <c r="J52" s="72">
        <v>95</v>
      </c>
      <c r="K52" s="73">
        <v>3.6898148148148145E-2</v>
      </c>
      <c r="L52" s="77">
        <v>95</v>
      </c>
      <c r="M52" s="73">
        <v>9.2060185185185189E-2</v>
      </c>
      <c r="N52" s="77"/>
      <c r="O52" s="83"/>
    </row>
    <row r="53" spans="1:15" ht="14.95" customHeight="1" x14ac:dyDescent="0.25">
      <c r="A53" s="5" t="s">
        <v>91</v>
      </c>
      <c r="B53" s="146" t="s">
        <v>159</v>
      </c>
      <c r="C53" s="125" t="s">
        <v>71</v>
      </c>
      <c r="D53" s="133">
        <v>27905</v>
      </c>
      <c r="E53" s="70" t="str">
        <f t="shared" si="8"/>
        <v>M50</v>
      </c>
      <c r="F53" s="77">
        <v>7</v>
      </c>
      <c r="G53" s="77">
        <f t="shared" si="9"/>
        <v>98</v>
      </c>
      <c r="H53" s="80">
        <f t="shared" si="10"/>
        <v>2.7777777777777776E-2</v>
      </c>
      <c r="I53" s="81">
        <f t="shared" si="11"/>
        <v>1</v>
      </c>
      <c r="J53" s="72">
        <v>98</v>
      </c>
      <c r="K53" s="73">
        <v>2.7777777777777776E-2</v>
      </c>
      <c r="L53" s="77"/>
      <c r="M53" s="73"/>
      <c r="N53" s="77"/>
      <c r="O53" s="83"/>
    </row>
    <row r="54" spans="1:15" ht="14.95" customHeight="1" x14ac:dyDescent="0.25">
      <c r="A54" s="5" t="s">
        <v>99</v>
      </c>
      <c r="B54" s="146" t="s">
        <v>144</v>
      </c>
      <c r="C54" s="125" t="s">
        <v>71</v>
      </c>
      <c r="D54" s="133">
        <v>27852</v>
      </c>
      <c r="E54" s="70" t="str">
        <f t="shared" si="8"/>
        <v>M50</v>
      </c>
      <c r="F54" s="77">
        <v>8</v>
      </c>
      <c r="G54" s="77">
        <f t="shared" si="9"/>
        <v>93</v>
      </c>
      <c r="H54" s="80">
        <f t="shared" si="10"/>
        <v>4.9155092592592591E-2</v>
      </c>
      <c r="I54" s="81">
        <f t="shared" si="11"/>
        <v>1</v>
      </c>
      <c r="J54" s="72">
        <v>93</v>
      </c>
      <c r="K54" s="73">
        <v>4.9155092592592591E-2</v>
      </c>
      <c r="L54" s="77"/>
      <c r="M54" s="73"/>
      <c r="N54" s="77"/>
      <c r="O54" s="83"/>
    </row>
    <row r="55" spans="1:15" ht="14.95" customHeight="1" x14ac:dyDescent="0.25">
      <c r="A55" s="5" t="s">
        <v>91</v>
      </c>
      <c r="B55" s="146" t="s">
        <v>145</v>
      </c>
      <c r="C55" s="125" t="s">
        <v>71</v>
      </c>
      <c r="D55" s="133">
        <v>24409</v>
      </c>
      <c r="E55" s="70" t="str">
        <f t="shared" si="8"/>
        <v>M60</v>
      </c>
      <c r="F55" s="77">
        <v>1</v>
      </c>
      <c r="G55" s="77">
        <f t="shared" si="9"/>
        <v>200</v>
      </c>
      <c r="H55" s="80">
        <f t="shared" si="10"/>
        <v>8.7812500000000002E-2</v>
      </c>
      <c r="I55" s="81">
        <f t="shared" si="11"/>
        <v>2</v>
      </c>
      <c r="J55" s="72">
        <v>100</v>
      </c>
      <c r="K55" s="73">
        <v>2.5590277777777778E-2</v>
      </c>
      <c r="L55" s="77">
        <v>100</v>
      </c>
      <c r="M55" s="73">
        <v>6.222222222222222E-2</v>
      </c>
      <c r="N55" s="77"/>
      <c r="O55" s="83"/>
    </row>
    <row r="56" spans="1:15" ht="14.95" customHeight="1" x14ac:dyDescent="0.25">
      <c r="A56" s="5" t="s">
        <v>100</v>
      </c>
      <c r="B56" s="146" t="s">
        <v>148</v>
      </c>
      <c r="C56" s="125" t="s">
        <v>71</v>
      </c>
      <c r="D56" s="133">
        <v>23890</v>
      </c>
      <c r="E56" s="70" t="str">
        <f t="shared" si="8"/>
        <v>M60</v>
      </c>
      <c r="F56" s="77">
        <v>2</v>
      </c>
      <c r="G56" s="77">
        <f t="shared" si="9"/>
        <v>196</v>
      </c>
      <c r="H56" s="80">
        <f t="shared" si="10"/>
        <v>0.10696759259259259</v>
      </c>
      <c r="I56" s="81">
        <f t="shared" si="11"/>
        <v>2</v>
      </c>
      <c r="J56" s="72">
        <v>97</v>
      </c>
      <c r="K56" s="73">
        <v>3.1516203703703706E-2</v>
      </c>
      <c r="L56" s="77">
        <v>99</v>
      </c>
      <c r="M56" s="73">
        <v>7.5451388888888887E-2</v>
      </c>
      <c r="N56" s="77"/>
      <c r="O56" s="83"/>
    </row>
    <row r="57" spans="1:15" ht="14.95" customHeight="1" x14ac:dyDescent="0.25">
      <c r="A57" s="5" t="s">
        <v>94</v>
      </c>
      <c r="B57" s="146" t="s">
        <v>150</v>
      </c>
      <c r="C57" s="125" t="s">
        <v>71</v>
      </c>
      <c r="D57" s="133">
        <v>20989</v>
      </c>
      <c r="E57" s="70" t="str">
        <f t="shared" si="8"/>
        <v>M60</v>
      </c>
      <c r="F57" s="77">
        <v>3</v>
      </c>
      <c r="G57" s="77">
        <f t="shared" si="9"/>
        <v>193</v>
      </c>
      <c r="H57" s="80">
        <f t="shared" si="10"/>
        <v>0.1146875</v>
      </c>
      <c r="I57" s="81">
        <f t="shared" si="11"/>
        <v>2</v>
      </c>
      <c r="J57" s="72">
        <v>95</v>
      </c>
      <c r="K57" s="73">
        <v>3.2800925925925928E-2</v>
      </c>
      <c r="L57" s="77">
        <v>98</v>
      </c>
      <c r="M57" s="73">
        <v>8.188657407407407E-2</v>
      </c>
      <c r="N57" s="77"/>
      <c r="O57" s="83"/>
    </row>
    <row r="58" spans="1:15" ht="14.95" customHeight="1" x14ac:dyDescent="0.25">
      <c r="A58" s="5" t="s">
        <v>84</v>
      </c>
      <c r="B58" s="146" t="s">
        <v>149</v>
      </c>
      <c r="C58" s="125" t="s">
        <v>71</v>
      </c>
      <c r="D58" s="133">
        <v>21855</v>
      </c>
      <c r="E58" s="70" t="str">
        <f t="shared" si="8"/>
        <v>M60</v>
      </c>
      <c r="F58" s="77">
        <v>4</v>
      </c>
      <c r="G58" s="77">
        <f t="shared" si="9"/>
        <v>193</v>
      </c>
      <c r="H58" s="80">
        <f t="shared" si="10"/>
        <v>0.11476851851851852</v>
      </c>
      <c r="I58" s="81">
        <f t="shared" si="11"/>
        <v>2</v>
      </c>
      <c r="J58" s="72">
        <v>96</v>
      </c>
      <c r="K58" s="73">
        <v>3.2534722222222222E-2</v>
      </c>
      <c r="L58" s="77">
        <v>97</v>
      </c>
      <c r="M58" s="73">
        <v>8.2233796296296291E-2</v>
      </c>
      <c r="N58" s="77"/>
      <c r="O58" s="83"/>
    </row>
    <row r="59" spans="1:15" ht="14.95" customHeight="1" x14ac:dyDescent="0.25">
      <c r="A59" s="5" t="s">
        <v>95</v>
      </c>
      <c r="B59" s="146" t="s">
        <v>152</v>
      </c>
      <c r="C59" s="125" t="s">
        <v>71</v>
      </c>
      <c r="D59" s="133">
        <v>23240</v>
      </c>
      <c r="E59" s="70" t="str">
        <f t="shared" si="8"/>
        <v>M60</v>
      </c>
      <c r="F59" s="77">
        <v>5</v>
      </c>
      <c r="G59" s="77">
        <f t="shared" si="9"/>
        <v>189</v>
      </c>
      <c r="H59" s="80">
        <f t="shared" si="10"/>
        <v>0.12940972222222222</v>
      </c>
      <c r="I59" s="81">
        <f t="shared" si="11"/>
        <v>2</v>
      </c>
      <c r="J59" s="72">
        <v>93</v>
      </c>
      <c r="K59" s="73">
        <v>3.6469907407407409E-2</v>
      </c>
      <c r="L59" s="77">
        <v>96</v>
      </c>
      <c r="M59" s="73">
        <v>9.2939814814814808E-2</v>
      </c>
      <c r="N59" s="77"/>
      <c r="O59" s="83"/>
    </row>
    <row r="60" spans="1:15" ht="14.95" customHeight="1" x14ac:dyDescent="0.25">
      <c r="A60" s="5" t="s">
        <v>84</v>
      </c>
      <c r="B60" s="146" t="s">
        <v>157</v>
      </c>
      <c r="C60" s="125" t="s">
        <v>71</v>
      </c>
      <c r="D60" s="133">
        <v>23829</v>
      </c>
      <c r="E60" s="70" t="str">
        <f t="shared" si="8"/>
        <v>M60</v>
      </c>
      <c r="F60" s="77">
        <v>6</v>
      </c>
      <c r="G60" s="77">
        <f t="shared" si="9"/>
        <v>187</v>
      </c>
      <c r="H60" s="80">
        <f t="shared" si="10"/>
        <v>0.13567129629629629</v>
      </c>
      <c r="I60" s="81">
        <f t="shared" si="11"/>
        <v>2</v>
      </c>
      <c r="J60" s="72">
        <v>92</v>
      </c>
      <c r="K60" s="73">
        <v>3.9976851851851854E-2</v>
      </c>
      <c r="L60" s="77">
        <v>95</v>
      </c>
      <c r="M60" s="73">
        <v>9.5694444444444443E-2</v>
      </c>
      <c r="N60" s="77"/>
      <c r="O60" s="83"/>
    </row>
    <row r="61" spans="1:15" ht="14.95" customHeight="1" x14ac:dyDescent="0.25">
      <c r="A61" s="5" t="s">
        <v>97</v>
      </c>
      <c r="B61" s="146" t="s">
        <v>146</v>
      </c>
      <c r="C61" s="125" t="s">
        <v>71</v>
      </c>
      <c r="D61" s="133">
        <v>22808</v>
      </c>
      <c r="E61" s="70" t="str">
        <f t="shared" si="8"/>
        <v>M60</v>
      </c>
      <c r="F61" s="77">
        <v>7</v>
      </c>
      <c r="G61" s="77">
        <f t="shared" si="9"/>
        <v>99</v>
      </c>
      <c r="H61" s="80">
        <f t="shared" si="10"/>
        <v>2.9594907407407407E-2</v>
      </c>
      <c r="I61" s="81">
        <f t="shared" si="11"/>
        <v>1</v>
      </c>
      <c r="J61" s="72">
        <v>99</v>
      </c>
      <c r="K61" s="73">
        <v>2.9594907407407407E-2</v>
      </c>
      <c r="L61" s="77"/>
      <c r="M61" s="73"/>
      <c r="N61" s="77"/>
      <c r="O61" s="83"/>
    </row>
    <row r="62" spans="1:15" ht="14.95" customHeight="1" x14ac:dyDescent="0.25">
      <c r="A62" s="5" t="s">
        <v>98</v>
      </c>
      <c r="B62" s="146" t="s">
        <v>147</v>
      </c>
      <c r="C62" s="125" t="s">
        <v>71</v>
      </c>
      <c r="D62" s="133">
        <v>23900</v>
      </c>
      <c r="E62" s="70" t="str">
        <f t="shared" si="8"/>
        <v>M60</v>
      </c>
      <c r="F62" s="77">
        <v>8</v>
      </c>
      <c r="G62" s="77">
        <f t="shared" si="9"/>
        <v>98</v>
      </c>
      <c r="H62" s="80">
        <f t="shared" si="10"/>
        <v>3.09375E-2</v>
      </c>
      <c r="I62" s="81">
        <f t="shared" si="11"/>
        <v>1</v>
      </c>
      <c r="J62" s="72">
        <v>98</v>
      </c>
      <c r="K62" s="73">
        <v>3.09375E-2</v>
      </c>
      <c r="L62" s="77"/>
      <c r="M62" s="73"/>
      <c r="N62" s="77"/>
      <c r="O62" s="83"/>
    </row>
    <row r="63" spans="1:15" ht="14.95" customHeight="1" x14ac:dyDescent="0.25">
      <c r="A63" s="5" t="s">
        <v>87</v>
      </c>
      <c r="B63" s="146" t="s">
        <v>151</v>
      </c>
      <c r="C63" s="125" t="s">
        <v>71</v>
      </c>
      <c r="D63" s="133">
        <v>22565</v>
      </c>
      <c r="E63" s="70" t="str">
        <f t="shared" si="8"/>
        <v>M60</v>
      </c>
      <c r="F63" s="77">
        <v>9</v>
      </c>
      <c r="G63" s="77">
        <f t="shared" si="9"/>
        <v>94</v>
      </c>
      <c r="H63" s="80">
        <f t="shared" si="10"/>
        <v>3.3888888888888892E-2</v>
      </c>
      <c r="I63" s="81">
        <f t="shared" si="11"/>
        <v>1</v>
      </c>
      <c r="J63" s="72">
        <v>94</v>
      </c>
      <c r="K63" s="73">
        <v>3.3888888888888892E-2</v>
      </c>
      <c r="L63" s="77"/>
      <c r="M63" s="73"/>
      <c r="N63" s="77"/>
      <c r="O63" s="83"/>
    </row>
    <row r="64" spans="1:15" ht="14.95" customHeight="1" x14ac:dyDescent="0.25">
      <c r="A64" s="5" t="s">
        <v>101</v>
      </c>
      <c r="B64" s="146" t="s">
        <v>153</v>
      </c>
      <c r="C64" s="125" t="s">
        <v>71</v>
      </c>
      <c r="D64" s="133">
        <v>20889</v>
      </c>
      <c r="E64" s="70" t="str">
        <f t="shared" si="8"/>
        <v>M60</v>
      </c>
      <c r="F64" s="77">
        <v>10</v>
      </c>
      <c r="G64" s="77">
        <f t="shared" si="9"/>
        <v>91</v>
      </c>
      <c r="H64" s="80">
        <f t="shared" si="10"/>
        <v>4.6006944444444448E-2</v>
      </c>
      <c r="I64" s="81">
        <f t="shared" si="11"/>
        <v>1</v>
      </c>
      <c r="J64" s="72">
        <v>91</v>
      </c>
      <c r="K64" s="73">
        <v>4.6006944444444448E-2</v>
      </c>
      <c r="L64" s="77"/>
      <c r="M64" s="73"/>
      <c r="N64" s="77"/>
      <c r="O64" s="83"/>
    </row>
    <row r="65" spans="1:15" ht="14.95" customHeight="1" x14ac:dyDescent="0.25">
      <c r="A65" s="5" t="s">
        <v>71</v>
      </c>
      <c r="B65" s="146" t="s">
        <v>154</v>
      </c>
      <c r="C65" s="125" t="s">
        <v>71</v>
      </c>
      <c r="D65" s="133">
        <v>23670</v>
      </c>
      <c r="E65" s="70" t="str">
        <f t="shared" si="8"/>
        <v>M60</v>
      </c>
      <c r="F65" s="77">
        <v>11</v>
      </c>
      <c r="G65" s="77">
        <f t="shared" si="9"/>
        <v>90</v>
      </c>
      <c r="H65" s="80">
        <f t="shared" si="10"/>
        <v>5.2083333333333336E-2</v>
      </c>
      <c r="I65" s="81">
        <f t="shared" si="11"/>
        <v>1</v>
      </c>
      <c r="J65" s="72">
        <v>90</v>
      </c>
      <c r="K65" s="73">
        <v>5.2083333333333336E-2</v>
      </c>
      <c r="L65" s="77"/>
      <c r="M65" s="73"/>
      <c r="N65" s="77"/>
      <c r="O65" s="83"/>
    </row>
    <row r="66" spans="1:15" ht="14.95" customHeight="1" x14ac:dyDescent="0.25">
      <c r="A66" s="5" t="s">
        <v>70</v>
      </c>
      <c r="B66" s="146" t="s">
        <v>155</v>
      </c>
      <c r="C66" s="125" t="s">
        <v>71</v>
      </c>
      <c r="D66" s="133">
        <v>18888</v>
      </c>
      <c r="E66" s="70" t="str">
        <f t="shared" si="8"/>
        <v>M70</v>
      </c>
      <c r="F66" s="77">
        <v>1</v>
      </c>
      <c r="G66" s="77">
        <f t="shared" si="9"/>
        <v>200</v>
      </c>
      <c r="H66" s="80">
        <f t="shared" si="10"/>
        <v>0.15155092592592592</v>
      </c>
      <c r="I66" s="81">
        <f t="shared" si="11"/>
        <v>2</v>
      </c>
      <c r="J66" s="72">
        <v>100</v>
      </c>
      <c r="K66" s="73">
        <v>4.1469907407407407E-2</v>
      </c>
      <c r="L66" s="77">
        <v>100</v>
      </c>
      <c r="M66" s="73">
        <v>0.11008101851851852</v>
      </c>
      <c r="N66" s="77"/>
      <c r="O66" s="83"/>
    </row>
    <row r="67" spans="1:15" ht="14.95" customHeight="1" x14ac:dyDescent="0.25">
      <c r="A67" s="5"/>
      <c r="B67" s="146"/>
      <c r="C67" s="125"/>
      <c r="D67" s="133"/>
      <c r="E67" s="70" t="str">
        <f t="shared" ref="E67:E77" si="12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7"/>
      <c r="G67" s="77">
        <f t="shared" ref="G67:G77" si="13">SUM(J67,L67,N67)</f>
        <v>0</v>
      </c>
      <c r="H67" s="80">
        <f t="shared" ref="H67:H77" si="14">SUM(K67,M67,O67)</f>
        <v>0</v>
      </c>
      <c r="I67" s="81">
        <f t="shared" ref="I67:I77" si="15">COUNT(J67,L67,N67)</f>
        <v>0</v>
      </c>
      <c r="J67" s="72"/>
      <c r="K67" s="73"/>
      <c r="L67" s="77"/>
      <c r="M67" s="73"/>
      <c r="N67" s="77"/>
      <c r="O67" s="83"/>
    </row>
    <row r="68" spans="1:15" ht="14.95" customHeight="1" x14ac:dyDescent="0.25">
      <c r="A68" s="5"/>
      <c r="B68" s="146"/>
      <c r="C68" s="125"/>
      <c r="D68" s="133"/>
      <c r="E68" s="70" t="str">
        <f t="shared" si="12"/>
        <v/>
      </c>
      <c r="F68" s="77"/>
      <c r="G68" s="77">
        <f t="shared" si="13"/>
        <v>0</v>
      </c>
      <c r="H68" s="80">
        <f t="shared" si="14"/>
        <v>0</v>
      </c>
      <c r="I68" s="81">
        <f t="shared" si="15"/>
        <v>0</v>
      </c>
      <c r="J68" s="72"/>
      <c r="K68" s="73"/>
      <c r="L68" s="77"/>
      <c r="M68" s="73"/>
      <c r="N68" s="77"/>
      <c r="O68" s="83"/>
    </row>
    <row r="69" spans="1:15" ht="14.95" customHeight="1" x14ac:dyDescent="0.25">
      <c r="A69" s="5"/>
      <c r="B69" s="146"/>
      <c r="C69" s="125"/>
      <c r="D69" s="133"/>
      <c r="E69" s="70" t="str">
        <f t="shared" si="12"/>
        <v/>
      </c>
      <c r="F69" s="77"/>
      <c r="G69" s="77">
        <f t="shared" si="13"/>
        <v>0</v>
      </c>
      <c r="H69" s="80">
        <f t="shared" si="14"/>
        <v>0</v>
      </c>
      <c r="I69" s="81">
        <f t="shared" si="15"/>
        <v>0</v>
      </c>
      <c r="J69" s="72"/>
      <c r="K69" s="73"/>
      <c r="L69" s="77"/>
      <c r="M69" s="73"/>
      <c r="N69" s="77"/>
      <c r="O69" s="83"/>
    </row>
    <row r="70" spans="1:15" ht="14.95" customHeight="1" x14ac:dyDescent="0.25">
      <c r="A70" s="5"/>
      <c r="B70" s="146"/>
      <c r="C70" s="125"/>
      <c r="D70" s="133"/>
      <c r="E70" s="70" t="str">
        <f t="shared" si="12"/>
        <v/>
      </c>
      <c r="F70" s="77"/>
      <c r="G70" s="77">
        <f t="shared" si="13"/>
        <v>0</v>
      </c>
      <c r="H70" s="80">
        <f t="shared" si="14"/>
        <v>0</v>
      </c>
      <c r="I70" s="81">
        <f t="shared" si="15"/>
        <v>0</v>
      </c>
      <c r="J70" s="72"/>
      <c r="K70" s="73"/>
      <c r="L70" s="77"/>
      <c r="M70" s="73"/>
      <c r="N70" s="77"/>
      <c r="O70" s="83"/>
    </row>
    <row r="71" spans="1:15" ht="14.95" customHeight="1" x14ac:dyDescent="0.25">
      <c r="A71" s="5"/>
      <c r="B71" s="146"/>
      <c r="C71" s="125"/>
      <c r="D71" s="133"/>
      <c r="E71" s="70" t="str">
        <f t="shared" si="12"/>
        <v/>
      </c>
      <c r="F71" s="77"/>
      <c r="G71" s="77">
        <f t="shared" si="13"/>
        <v>0</v>
      </c>
      <c r="H71" s="80">
        <f t="shared" si="14"/>
        <v>0</v>
      </c>
      <c r="I71" s="81">
        <f t="shared" si="15"/>
        <v>0</v>
      </c>
      <c r="J71" s="72"/>
      <c r="K71" s="73"/>
      <c r="L71" s="77"/>
      <c r="M71" s="73"/>
      <c r="N71" s="77"/>
      <c r="O71" s="83"/>
    </row>
    <row r="72" spans="1:15" ht="14.95" customHeight="1" x14ac:dyDescent="0.25">
      <c r="A72" s="5"/>
      <c r="B72" s="146"/>
      <c r="C72" s="125"/>
      <c r="D72" s="133"/>
      <c r="E72" s="70" t="str">
        <f t="shared" si="12"/>
        <v/>
      </c>
      <c r="F72" s="77"/>
      <c r="G72" s="77">
        <f t="shared" si="13"/>
        <v>0</v>
      </c>
      <c r="H72" s="80">
        <f t="shared" si="14"/>
        <v>0</v>
      </c>
      <c r="I72" s="81">
        <f t="shared" si="15"/>
        <v>0</v>
      </c>
      <c r="J72" s="72"/>
      <c r="K72" s="73"/>
      <c r="L72" s="77"/>
      <c r="M72" s="73"/>
      <c r="N72" s="77"/>
      <c r="O72" s="83"/>
    </row>
    <row r="73" spans="1:15" ht="14.95" customHeight="1" x14ac:dyDescent="0.25">
      <c r="A73" s="5"/>
      <c r="B73" s="146"/>
      <c r="C73" s="125"/>
      <c r="D73" s="133"/>
      <c r="E73" s="70" t="str">
        <f t="shared" si="12"/>
        <v/>
      </c>
      <c r="F73" s="77"/>
      <c r="G73" s="77">
        <f t="shared" si="13"/>
        <v>0</v>
      </c>
      <c r="H73" s="80">
        <f t="shared" si="14"/>
        <v>0</v>
      </c>
      <c r="I73" s="81">
        <f t="shared" si="15"/>
        <v>0</v>
      </c>
      <c r="J73" s="72"/>
      <c r="K73" s="73"/>
      <c r="L73" s="77"/>
      <c r="M73" s="73"/>
      <c r="N73" s="77"/>
      <c r="O73" s="83"/>
    </row>
    <row r="74" spans="1:15" ht="14.95" customHeight="1" x14ac:dyDescent="0.25">
      <c r="A74" s="5"/>
      <c r="B74" s="146"/>
      <c r="C74" s="125"/>
      <c r="D74" s="133"/>
      <c r="E74" s="70" t="str">
        <f t="shared" si="12"/>
        <v/>
      </c>
      <c r="F74" s="77"/>
      <c r="G74" s="77">
        <f t="shared" si="13"/>
        <v>0</v>
      </c>
      <c r="H74" s="80">
        <f t="shared" si="14"/>
        <v>0</v>
      </c>
      <c r="I74" s="81">
        <f t="shared" si="15"/>
        <v>0</v>
      </c>
      <c r="J74" s="72"/>
      <c r="K74" s="73"/>
      <c r="L74" s="77"/>
      <c r="M74" s="73"/>
      <c r="N74" s="77"/>
      <c r="O74" s="83"/>
    </row>
    <row r="75" spans="1:15" ht="14.95" customHeight="1" x14ac:dyDescent="0.25">
      <c r="A75" s="5"/>
      <c r="B75" s="146"/>
      <c r="C75" s="125"/>
      <c r="D75" s="133"/>
      <c r="E75" s="70" t="str">
        <f t="shared" si="12"/>
        <v/>
      </c>
      <c r="F75" s="77"/>
      <c r="G75" s="77">
        <f t="shared" si="13"/>
        <v>0</v>
      </c>
      <c r="H75" s="80">
        <f t="shared" si="14"/>
        <v>0</v>
      </c>
      <c r="I75" s="81">
        <f t="shared" si="15"/>
        <v>0</v>
      </c>
      <c r="J75" s="72"/>
      <c r="K75" s="73"/>
      <c r="L75" s="77"/>
      <c r="M75" s="73"/>
      <c r="N75" s="77"/>
      <c r="O75" s="83"/>
    </row>
    <row r="76" spans="1:15" ht="14.95" customHeight="1" x14ac:dyDescent="0.25">
      <c r="A76" s="5"/>
      <c r="B76" s="146"/>
      <c r="C76" s="125"/>
      <c r="D76" s="133"/>
      <c r="E76" s="70" t="str">
        <f t="shared" si="12"/>
        <v/>
      </c>
      <c r="F76" s="77"/>
      <c r="G76" s="77">
        <f t="shared" si="13"/>
        <v>0</v>
      </c>
      <c r="H76" s="80">
        <f t="shared" si="14"/>
        <v>0</v>
      </c>
      <c r="I76" s="81">
        <f t="shared" si="15"/>
        <v>0</v>
      </c>
      <c r="J76" s="72"/>
      <c r="K76" s="73"/>
      <c r="L76" s="77"/>
      <c r="M76" s="73"/>
      <c r="N76" s="77"/>
      <c r="O76" s="83"/>
    </row>
    <row r="77" spans="1:15" ht="14.95" customHeight="1" thickBot="1" x14ac:dyDescent="0.3">
      <c r="A77" s="7"/>
      <c r="B77" s="147"/>
      <c r="C77" s="126"/>
      <c r="D77" s="148"/>
      <c r="E77" s="86" t="str">
        <f t="shared" si="12"/>
        <v/>
      </c>
      <c r="F77" s="101"/>
      <c r="G77" s="101">
        <f t="shared" si="13"/>
        <v>0</v>
      </c>
      <c r="H77" s="102">
        <f t="shared" si="14"/>
        <v>0</v>
      </c>
      <c r="I77" s="149">
        <f t="shared" si="15"/>
        <v>0</v>
      </c>
      <c r="J77" s="88"/>
      <c r="K77" s="89"/>
      <c r="L77" s="101"/>
      <c r="M77" s="89"/>
      <c r="N77" s="101"/>
      <c r="O77" s="103"/>
    </row>
    <row r="79" spans="1:15" x14ac:dyDescent="0.25">
      <c r="B79" s="14"/>
      <c r="C79" s="14"/>
      <c r="D79" s="14"/>
    </row>
  </sheetData>
  <autoFilter ref="B2:O26" xr:uid="{00000000-0009-0000-0000-000002000000}">
    <sortState xmlns:xlrd2="http://schemas.microsoft.com/office/spreadsheetml/2017/richdata2" ref="B3:O72">
      <sortCondition ref="E2:E72"/>
    </sortState>
  </autoFilter>
  <sortState xmlns:xlrd2="http://schemas.microsoft.com/office/spreadsheetml/2017/richdata2" ref="A3:M27">
    <sortCondition ref="E3:E27"/>
    <sortCondition descending="1" ref="G3:G27"/>
    <sortCondition ref="H3:H27"/>
  </sortState>
  <mergeCells count="4">
    <mergeCell ref="A1:I1"/>
    <mergeCell ref="J1:K1"/>
    <mergeCell ref="L1:M1"/>
    <mergeCell ref="N1:O1"/>
  </mergeCells>
  <pageMargins left="0.25" right="0.25" top="0.75" bottom="0.75" header="0.3" footer="0.3"/>
  <pageSetup paperSize="9" scale="4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76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hidden="1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customWidth="1"/>
    <col min="10" max="10" width="9.875" style="1" customWidth="1"/>
    <col min="11" max="11" width="8.875" style="1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44" t="s">
        <v>68</v>
      </c>
      <c r="B1" s="217"/>
      <c r="C1" s="217"/>
      <c r="D1" s="217"/>
      <c r="E1" s="217"/>
      <c r="F1" s="217"/>
      <c r="G1" s="217"/>
      <c r="H1" s="217"/>
      <c r="I1" s="245"/>
      <c r="J1" s="242" t="s">
        <v>54</v>
      </c>
      <c r="K1" s="242"/>
      <c r="L1" s="242" t="s">
        <v>59</v>
      </c>
      <c r="M1" s="242"/>
      <c r="N1" s="242" t="s">
        <v>64</v>
      </c>
      <c r="O1" s="243"/>
    </row>
    <row r="2" spans="1:18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 t="s">
        <v>84</v>
      </c>
      <c r="B3" s="166" t="s">
        <v>102</v>
      </c>
      <c r="C3" s="134" t="s">
        <v>70</v>
      </c>
      <c r="D3" s="132">
        <v>31846</v>
      </c>
      <c r="E3" s="45" t="str">
        <f t="shared" ref="E3:E34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3.7534722222222219E-2</v>
      </c>
      <c r="I3" s="97">
        <f t="shared" ref="I3:I34" si="3">COUNT(J3,L3,N3)</f>
        <v>1</v>
      </c>
      <c r="J3" s="49">
        <v>100</v>
      </c>
      <c r="K3" s="50">
        <v>3.7534722222222219E-2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89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4.234953703703704E-2</v>
      </c>
      <c r="I4" s="81">
        <f t="shared" si="3"/>
        <v>1</v>
      </c>
      <c r="J4" s="72">
        <v>99</v>
      </c>
      <c r="K4" s="73">
        <v>4.234953703703704E-2</v>
      </c>
      <c r="L4" s="77"/>
      <c r="M4" s="73"/>
      <c r="N4" s="77"/>
      <c r="O4" s="83"/>
    </row>
    <row r="5" spans="1:18" ht="14.95" customHeight="1" x14ac:dyDescent="0.25">
      <c r="A5" s="5" t="s">
        <v>86</v>
      </c>
      <c r="B5" s="146" t="s">
        <v>105</v>
      </c>
      <c r="C5" s="125" t="s">
        <v>70</v>
      </c>
      <c r="D5" s="133">
        <v>33422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5.2199074074074071E-2</v>
      </c>
      <c r="I5" s="81">
        <f t="shared" si="3"/>
        <v>1</v>
      </c>
      <c r="J5" s="72">
        <v>98</v>
      </c>
      <c r="K5" s="73">
        <v>5.2199074074074071E-2</v>
      </c>
      <c r="L5" s="77"/>
      <c r="M5" s="73"/>
      <c r="N5" s="77"/>
      <c r="O5" s="83"/>
      <c r="Q5" s="18"/>
    </row>
    <row r="6" spans="1:18" ht="14.95" customHeight="1" x14ac:dyDescent="0.25">
      <c r="A6" s="5" t="s">
        <v>85</v>
      </c>
      <c r="B6" s="146" t="s">
        <v>181</v>
      </c>
      <c r="C6" s="125" t="s">
        <v>70</v>
      </c>
      <c r="D6" s="133">
        <v>30459</v>
      </c>
      <c r="E6" s="70" t="str">
        <f t="shared" si="0"/>
        <v>F40</v>
      </c>
      <c r="F6" s="77">
        <v>1</v>
      </c>
      <c r="G6" s="77">
        <f t="shared" si="1"/>
        <v>100</v>
      </c>
      <c r="H6" s="80">
        <f t="shared" si="2"/>
        <v>3.8865740740740742E-2</v>
      </c>
      <c r="I6" s="81">
        <f t="shared" si="3"/>
        <v>1</v>
      </c>
      <c r="J6" s="84">
        <v>100</v>
      </c>
      <c r="K6" s="73">
        <v>3.8865740740740742E-2</v>
      </c>
      <c r="L6" s="77"/>
      <c r="M6" s="73"/>
      <c r="N6" s="77"/>
      <c r="O6" s="83"/>
    </row>
    <row r="7" spans="1:18" ht="14.95" customHeight="1" x14ac:dyDescent="0.25">
      <c r="A7" s="5" t="s">
        <v>99</v>
      </c>
      <c r="B7" s="146" t="s">
        <v>174</v>
      </c>
      <c r="C7" s="125" t="s">
        <v>70</v>
      </c>
      <c r="D7" s="133">
        <v>28612</v>
      </c>
      <c r="E7" s="70" t="str">
        <f t="shared" si="0"/>
        <v>F40</v>
      </c>
      <c r="F7" s="77">
        <v>2</v>
      </c>
      <c r="G7" s="77">
        <f t="shared" si="1"/>
        <v>99</v>
      </c>
      <c r="H7" s="80">
        <f t="shared" si="2"/>
        <v>4.4513888888888888E-2</v>
      </c>
      <c r="I7" s="81">
        <f t="shared" si="3"/>
        <v>1</v>
      </c>
      <c r="J7" s="72">
        <v>99</v>
      </c>
      <c r="K7" s="73">
        <v>4.4513888888888888E-2</v>
      </c>
      <c r="L7" s="77"/>
      <c r="M7" s="73"/>
      <c r="N7" s="77"/>
      <c r="O7" s="83"/>
    </row>
    <row r="8" spans="1:18" ht="14.95" customHeight="1" x14ac:dyDescent="0.25">
      <c r="A8" s="5" t="s">
        <v>84</v>
      </c>
      <c r="B8" s="146" t="s">
        <v>107</v>
      </c>
      <c r="C8" s="125" t="s">
        <v>70</v>
      </c>
      <c r="D8" s="133">
        <v>28595</v>
      </c>
      <c r="E8" s="70" t="str">
        <f t="shared" si="0"/>
        <v>F40</v>
      </c>
      <c r="F8" s="77">
        <v>3</v>
      </c>
      <c r="G8" s="77">
        <f t="shared" si="1"/>
        <v>98</v>
      </c>
      <c r="H8" s="80">
        <f t="shared" si="2"/>
        <v>4.988425925925926E-2</v>
      </c>
      <c r="I8" s="81">
        <f t="shared" si="3"/>
        <v>1</v>
      </c>
      <c r="J8" s="72">
        <v>98</v>
      </c>
      <c r="K8" s="73">
        <v>4.988425925925926E-2</v>
      </c>
      <c r="L8" s="77"/>
      <c r="M8" s="73"/>
      <c r="N8" s="77"/>
      <c r="O8" s="83"/>
    </row>
    <row r="9" spans="1:18" ht="14.95" customHeight="1" x14ac:dyDescent="0.25">
      <c r="A9" s="5" t="s">
        <v>85</v>
      </c>
      <c r="B9" s="146" t="s">
        <v>106</v>
      </c>
      <c r="C9" s="125" t="s">
        <v>70</v>
      </c>
      <c r="D9" s="133">
        <v>31603</v>
      </c>
      <c r="E9" s="70" t="str">
        <f t="shared" si="0"/>
        <v>F40</v>
      </c>
      <c r="F9" s="77">
        <v>4</v>
      </c>
      <c r="G9" s="77">
        <f t="shared" si="1"/>
        <v>97</v>
      </c>
      <c r="H9" s="80">
        <f t="shared" si="2"/>
        <v>5.2881944444444447E-2</v>
      </c>
      <c r="I9" s="81">
        <f t="shared" si="3"/>
        <v>1</v>
      </c>
      <c r="J9" s="72">
        <v>97</v>
      </c>
      <c r="K9" s="73">
        <v>5.2881944444444447E-2</v>
      </c>
      <c r="L9" s="77"/>
      <c r="M9" s="73"/>
      <c r="N9" s="77"/>
      <c r="O9" s="83"/>
    </row>
    <row r="10" spans="1:18" ht="14.95" customHeight="1" x14ac:dyDescent="0.25">
      <c r="A10" s="5" t="s">
        <v>87</v>
      </c>
      <c r="B10" s="146" t="s">
        <v>108</v>
      </c>
      <c r="C10" s="125" t="s">
        <v>70</v>
      </c>
      <c r="D10" s="133">
        <v>26552</v>
      </c>
      <c r="E10" s="70" t="str">
        <f t="shared" si="0"/>
        <v>F50</v>
      </c>
      <c r="F10" s="77">
        <v>1</v>
      </c>
      <c r="G10" s="77">
        <f t="shared" si="1"/>
        <v>100</v>
      </c>
      <c r="H10" s="80">
        <f t="shared" si="2"/>
        <v>4.0243055555555553E-2</v>
      </c>
      <c r="I10" s="81">
        <f t="shared" si="3"/>
        <v>1</v>
      </c>
      <c r="J10" s="72">
        <v>100</v>
      </c>
      <c r="K10" s="73">
        <v>4.0243055555555553E-2</v>
      </c>
      <c r="L10" s="77"/>
      <c r="M10" s="73"/>
      <c r="N10" s="77"/>
      <c r="O10" s="83"/>
    </row>
    <row r="11" spans="1:18" ht="14.95" customHeight="1" x14ac:dyDescent="0.25">
      <c r="A11" s="5" t="s">
        <v>101</v>
      </c>
      <c r="B11" s="146" t="s">
        <v>176</v>
      </c>
      <c r="C11" s="125" t="s">
        <v>70</v>
      </c>
      <c r="D11" s="133">
        <v>27452</v>
      </c>
      <c r="E11" s="70" t="str">
        <f t="shared" si="0"/>
        <v>F50</v>
      </c>
      <c r="F11" s="77">
        <v>2</v>
      </c>
      <c r="G11" s="77">
        <f t="shared" si="1"/>
        <v>99</v>
      </c>
      <c r="H11" s="80">
        <f t="shared" si="2"/>
        <v>4.238425925925926E-2</v>
      </c>
      <c r="I11" s="81">
        <f t="shared" si="3"/>
        <v>1</v>
      </c>
      <c r="J11" s="72">
        <v>99</v>
      </c>
      <c r="K11" s="73">
        <v>4.238425925925926E-2</v>
      </c>
      <c r="L11" s="77"/>
      <c r="M11" s="73"/>
      <c r="N11" s="77"/>
      <c r="O11" s="83"/>
    </row>
    <row r="12" spans="1:18" ht="14.95" customHeight="1" x14ac:dyDescent="0.25">
      <c r="A12" s="5" t="s">
        <v>89</v>
      </c>
      <c r="B12" s="146" t="s">
        <v>110</v>
      </c>
      <c r="C12" s="125" t="s">
        <v>70</v>
      </c>
      <c r="D12" s="133">
        <v>24477</v>
      </c>
      <c r="E12" s="70" t="str">
        <f t="shared" si="0"/>
        <v>F50</v>
      </c>
      <c r="F12" s="77">
        <v>3</v>
      </c>
      <c r="G12" s="77">
        <f t="shared" si="1"/>
        <v>98</v>
      </c>
      <c r="H12" s="80">
        <f t="shared" si="2"/>
        <v>5.0694444444444445E-2</v>
      </c>
      <c r="I12" s="81">
        <f t="shared" si="3"/>
        <v>1</v>
      </c>
      <c r="J12" s="84">
        <v>98</v>
      </c>
      <c r="K12" s="73">
        <v>5.0694444444444445E-2</v>
      </c>
      <c r="L12" s="77"/>
      <c r="M12" s="73"/>
      <c r="N12" s="77"/>
      <c r="O12" s="83"/>
    </row>
    <row r="13" spans="1:18" ht="14.95" customHeight="1" x14ac:dyDescent="0.25">
      <c r="A13" s="5" t="s">
        <v>84</v>
      </c>
      <c r="B13" s="146" t="s">
        <v>113</v>
      </c>
      <c r="C13" s="125" t="s">
        <v>70</v>
      </c>
      <c r="D13" s="133">
        <v>26580</v>
      </c>
      <c r="E13" s="70" t="str">
        <f t="shared" si="0"/>
        <v>F50</v>
      </c>
      <c r="F13" s="77">
        <v>4</v>
      </c>
      <c r="G13" s="77">
        <f t="shared" si="1"/>
        <v>97</v>
      </c>
      <c r="H13" s="80">
        <f t="shared" si="2"/>
        <v>5.2025462962962961E-2</v>
      </c>
      <c r="I13" s="81">
        <f t="shared" si="3"/>
        <v>1</v>
      </c>
      <c r="J13" s="72">
        <v>97</v>
      </c>
      <c r="K13" s="73">
        <v>5.2025462962962961E-2</v>
      </c>
      <c r="L13" s="77"/>
      <c r="M13" s="73"/>
      <c r="N13" s="77"/>
      <c r="O13" s="83"/>
    </row>
    <row r="14" spans="1:18" ht="14.95" customHeight="1" x14ac:dyDescent="0.25">
      <c r="A14" s="5" t="s">
        <v>90</v>
      </c>
      <c r="B14" s="146" t="s">
        <v>111</v>
      </c>
      <c r="C14" s="125" t="s">
        <v>70</v>
      </c>
      <c r="D14" s="133">
        <v>27233</v>
      </c>
      <c r="E14" s="70" t="str">
        <f t="shared" si="0"/>
        <v>F50</v>
      </c>
      <c r="F14" s="77">
        <v>5</v>
      </c>
      <c r="G14" s="77">
        <f t="shared" si="1"/>
        <v>96</v>
      </c>
      <c r="H14" s="80">
        <f t="shared" si="2"/>
        <v>5.3425925925925925E-2</v>
      </c>
      <c r="I14" s="81">
        <f t="shared" si="3"/>
        <v>1</v>
      </c>
      <c r="J14" s="72">
        <v>96</v>
      </c>
      <c r="K14" s="73">
        <v>5.3425925925925925E-2</v>
      </c>
      <c r="L14" s="77"/>
      <c r="M14" s="73"/>
      <c r="N14" s="77"/>
      <c r="O14" s="83"/>
    </row>
    <row r="15" spans="1:18" ht="14.95" customHeight="1" x14ac:dyDescent="0.25">
      <c r="A15" s="5" t="s">
        <v>88</v>
      </c>
      <c r="B15" s="146" t="s">
        <v>109</v>
      </c>
      <c r="C15" s="125" t="s">
        <v>70</v>
      </c>
      <c r="D15" s="133">
        <v>25546</v>
      </c>
      <c r="E15" s="70" t="str">
        <f t="shared" si="0"/>
        <v>F50</v>
      </c>
      <c r="F15" s="77">
        <v>6</v>
      </c>
      <c r="G15" s="77">
        <f t="shared" si="1"/>
        <v>95</v>
      </c>
      <c r="H15" s="80">
        <f t="shared" si="2"/>
        <v>5.4942129629629632E-2</v>
      </c>
      <c r="I15" s="81">
        <f t="shared" si="3"/>
        <v>1</v>
      </c>
      <c r="J15" s="72">
        <v>95</v>
      </c>
      <c r="K15" s="73">
        <v>5.4942129629629632E-2</v>
      </c>
      <c r="L15" s="77"/>
      <c r="M15" s="73"/>
      <c r="N15" s="77"/>
      <c r="O15" s="83"/>
    </row>
    <row r="16" spans="1:18" ht="14.95" customHeight="1" x14ac:dyDescent="0.25">
      <c r="A16" s="5" t="s">
        <v>87</v>
      </c>
      <c r="B16" s="146" t="s">
        <v>114</v>
      </c>
      <c r="C16" s="125" t="s">
        <v>70</v>
      </c>
      <c r="D16" s="133">
        <v>24619</v>
      </c>
      <c r="E16" s="70" t="str">
        <f t="shared" si="0"/>
        <v>F50</v>
      </c>
      <c r="F16" s="77">
        <v>7</v>
      </c>
      <c r="G16" s="77">
        <f t="shared" si="1"/>
        <v>94</v>
      </c>
      <c r="H16" s="80">
        <f t="shared" si="2"/>
        <v>5.7141203703703701E-2</v>
      </c>
      <c r="I16" s="81">
        <f t="shared" si="3"/>
        <v>1</v>
      </c>
      <c r="J16" s="72">
        <v>94</v>
      </c>
      <c r="K16" s="73">
        <v>5.7141203703703701E-2</v>
      </c>
      <c r="L16" s="77"/>
      <c r="M16" s="73"/>
      <c r="N16" s="77"/>
      <c r="O16" s="83"/>
    </row>
    <row r="17" spans="1:15" ht="14.95" customHeight="1" x14ac:dyDescent="0.25">
      <c r="A17" s="5" t="s">
        <v>87</v>
      </c>
      <c r="B17" s="146" t="s">
        <v>156</v>
      </c>
      <c r="C17" s="125" t="s">
        <v>70</v>
      </c>
      <c r="D17" s="133">
        <v>27667</v>
      </c>
      <c r="E17" s="70" t="str">
        <f t="shared" si="0"/>
        <v>F50</v>
      </c>
      <c r="F17" s="77">
        <v>8</v>
      </c>
      <c r="G17" s="77">
        <f t="shared" si="1"/>
        <v>93</v>
      </c>
      <c r="H17" s="80">
        <f t="shared" si="2"/>
        <v>5.7395833333333333E-2</v>
      </c>
      <c r="I17" s="81">
        <f t="shared" si="3"/>
        <v>1</v>
      </c>
      <c r="J17" s="72">
        <v>93</v>
      </c>
      <c r="K17" s="73">
        <v>5.7395833333333333E-2</v>
      </c>
      <c r="L17" s="77"/>
      <c r="M17" s="73"/>
      <c r="N17" s="77"/>
      <c r="O17" s="83"/>
    </row>
    <row r="18" spans="1:15" ht="14.95" customHeight="1" x14ac:dyDescent="0.25">
      <c r="A18" s="5" t="s">
        <v>87</v>
      </c>
      <c r="B18" s="146" t="s">
        <v>116</v>
      </c>
      <c r="C18" s="125" t="s">
        <v>70</v>
      </c>
      <c r="D18" s="133">
        <v>22654</v>
      </c>
      <c r="E18" s="70" t="str">
        <f t="shared" si="0"/>
        <v>F60</v>
      </c>
      <c r="F18" s="77">
        <v>1</v>
      </c>
      <c r="G18" s="77">
        <f t="shared" si="1"/>
        <v>100</v>
      </c>
      <c r="H18" s="80">
        <f t="shared" si="2"/>
        <v>4.3287037037037034E-2</v>
      </c>
      <c r="I18" s="81">
        <f t="shared" si="3"/>
        <v>1</v>
      </c>
      <c r="J18" s="72">
        <v>100</v>
      </c>
      <c r="K18" s="73">
        <v>4.3287037037037034E-2</v>
      </c>
      <c r="L18" s="77"/>
      <c r="M18" s="73"/>
      <c r="N18" s="77"/>
      <c r="O18" s="83"/>
    </row>
    <row r="19" spans="1:15" ht="14.95" customHeight="1" x14ac:dyDescent="0.25">
      <c r="A19" s="5" t="s">
        <v>85</v>
      </c>
      <c r="B19" s="146" t="s">
        <v>173</v>
      </c>
      <c r="C19" s="125" t="s">
        <v>70</v>
      </c>
      <c r="D19" s="133">
        <v>23947</v>
      </c>
      <c r="E19" s="70" t="str">
        <f t="shared" si="0"/>
        <v>F60</v>
      </c>
      <c r="F19" s="77">
        <v>2</v>
      </c>
      <c r="G19" s="77">
        <f t="shared" si="1"/>
        <v>99</v>
      </c>
      <c r="H19" s="80">
        <f t="shared" si="2"/>
        <v>4.5810185185185183E-2</v>
      </c>
      <c r="I19" s="81">
        <f t="shared" si="3"/>
        <v>1</v>
      </c>
      <c r="J19" s="72">
        <v>99</v>
      </c>
      <c r="K19" s="73">
        <v>4.5810185185185183E-2</v>
      </c>
      <c r="L19" s="77"/>
      <c r="M19" s="73"/>
      <c r="N19" s="77"/>
      <c r="O19" s="83"/>
    </row>
    <row r="20" spans="1:15" ht="14.95" customHeight="1" x14ac:dyDescent="0.25">
      <c r="A20" s="5" t="s">
        <v>71</v>
      </c>
      <c r="B20" s="146" t="s">
        <v>175</v>
      </c>
      <c r="C20" s="125" t="s">
        <v>70</v>
      </c>
      <c r="D20" s="133">
        <v>22231</v>
      </c>
      <c r="E20" s="70" t="str">
        <f t="shared" si="0"/>
        <v>F60</v>
      </c>
      <c r="F20" s="77">
        <v>3</v>
      </c>
      <c r="G20" s="77">
        <f t="shared" si="1"/>
        <v>98</v>
      </c>
      <c r="H20" s="80">
        <f t="shared" si="2"/>
        <v>4.597222222222222E-2</v>
      </c>
      <c r="I20" s="81">
        <f t="shared" si="3"/>
        <v>1</v>
      </c>
      <c r="J20" s="72">
        <v>98</v>
      </c>
      <c r="K20" s="73">
        <v>4.597222222222222E-2</v>
      </c>
      <c r="L20" s="77"/>
      <c r="M20" s="73"/>
      <c r="N20" s="77"/>
      <c r="O20" s="83"/>
    </row>
    <row r="21" spans="1:15" ht="14.95" customHeight="1" x14ac:dyDescent="0.25">
      <c r="A21" s="5" t="s">
        <v>86</v>
      </c>
      <c r="B21" s="146" t="s">
        <v>117</v>
      </c>
      <c r="C21" s="125" t="s">
        <v>70</v>
      </c>
      <c r="D21" s="133">
        <v>24267</v>
      </c>
      <c r="E21" s="70" t="str">
        <f t="shared" si="0"/>
        <v>F60</v>
      </c>
      <c r="F21" s="77">
        <v>4</v>
      </c>
      <c r="G21" s="77">
        <f t="shared" si="1"/>
        <v>97</v>
      </c>
      <c r="H21" s="80">
        <f t="shared" si="2"/>
        <v>5.0497685185185187E-2</v>
      </c>
      <c r="I21" s="81">
        <f t="shared" si="3"/>
        <v>1</v>
      </c>
      <c r="J21" s="72">
        <v>97</v>
      </c>
      <c r="K21" s="73">
        <v>5.0497685185185187E-2</v>
      </c>
      <c r="L21" s="77"/>
      <c r="M21" s="73"/>
      <c r="N21" s="77"/>
      <c r="O21" s="83"/>
    </row>
    <row r="22" spans="1:15" ht="14.95" customHeight="1" x14ac:dyDescent="0.25">
      <c r="A22" s="5" t="s">
        <v>86</v>
      </c>
      <c r="B22" s="146" t="s">
        <v>177</v>
      </c>
      <c r="C22" s="125" t="s">
        <v>70</v>
      </c>
      <c r="D22" s="133">
        <v>23045</v>
      </c>
      <c r="E22" s="70" t="str">
        <f t="shared" si="0"/>
        <v>F60</v>
      </c>
      <c r="F22" s="77">
        <v>5</v>
      </c>
      <c r="G22" s="77">
        <f t="shared" si="1"/>
        <v>96</v>
      </c>
      <c r="H22" s="80">
        <f t="shared" si="2"/>
        <v>5.1643518518518519E-2</v>
      </c>
      <c r="I22" s="81">
        <f t="shared" si="3"/>
        <v>1</v>
      </c>
      <c r="J22" s="72">
        <v>96</v>
      </c>
      <c r="K22" s="73">
        <v>5.1643518518518519E-2</v>
      </c>
      <c r="L22" s="77"/>
      <c r="M22" s="73"/>
      <c r="N22" s="77"/>
      <c r="O22" s="83"/>
    </row>
    <row r="23" spans="1:15" ht="14.95" customHeight="1" x14ac:dyDescent="0.25">
      <c r="A23" s="5" t="s">
        <v>89</v>
      </c>
      <c r="B23" s="146" t="s">
        <v>119</v>
      </c>
      <c r="C23" s="125" t="s">
        <v>70</v>
      </c>
      <c r="D23" s="133">
        <v>22408</v>
      </c>
      <c r="E23" s="70" t="str">
        <f t="shared" si="0"/>
        <v>F60</v>
      </c>
      <c r="F23" s="77">
        <v>6</v>
      </c>
      <c r="G23" s="77">
        <f t="shared" si="1"/>
        <v>95</v>
      </c>
      <c r="H23" s="80">
        <f t="shared" si="2"/>
        <v>5.5196759259259258E-2</v>
      </c>
      <c r="I23" s="81">
        <f t="shared" si="3"/>
        <v>1</v>
      </c>
      <c r="J23" s="72">
        <v>95</v>
      </c>
      <c r="K23" s="73">
        <v>5.5196759259259258E-2</v>
      </c>
      <c r="L23" s="77"/>
      <c r="M23" s="73"/>
      <c r="N23" s="77"/>
      <c r="O23" s="83"/>
    </row>
    <row r="24" spans="1:15" ht="14.95" customHeight="1" x14ac:dyDescent="0.25">
      <c r="A24" s="5" t="s">
        <v>91</v>
      </c>
      <c r="B24" s="146" t="s">
        <v>118</v>
      </c>
      <c r="C24" s="125" t="s">
        <v>70</v>
      </c>
      <c r="D24" s="133">
        <v>23285</v>
      </c>
      <c r="E24" s="70" t="str">
        <f t="shared" si="0"/>
        <v>F60</v>
      </c>
      <c r="F24" s="77">
        <v>7</v>
      </c>
      <c r="G24" s="77">
        <f t="shared" si="1"/>
        <v>94</v>
      </c>
      <c r="H24" s="80">
        <f t="shared" si="2"/>
        <v>5.7141203703703701E-2</v>
      </c>
      <c r="I24" s="81">
        <f t="shared" si="3"/>
        <v>1</v>
      </c>
      <c r="J24" s="72">
        <v>94</v>
      </c>
      <c r="K24" s="73">
        <v>5.7141203703703701E-2</v>
      </c>
      <c r="L24" s="77"/>
      <c r="M24" s="73"/>
      <c r="N24" s="77"/>
      <c r="O24" s="83"/>
    </row>
    <row r="25" spans="1:15" ht="14.95" customHeight="1" x14ac:dyDescent="0.25">
      <c r="A25" s="5" t="s">
        <v>86</v>
      </c>
      <c r="B25" s="146" t="s">
        <v>189</v>
      </c>
      <c r="C25" s="125" t="s">
        <v>70</v>
      </c>
      <c r="D25" s="133">
        <v>22208</v>
      </c>
      <c r="E25" s="70" t="str">
        <f t="shared" si="0"/>
        <v>F60</v>
      </c>
      <c r="F25" s="77">
        <v>8</v>
      </c>
      <c r="G25" s="77">
        <f t="shared" si="1"/>
        <v>93</v>
      </c>
      <c r="H25" s="80">
        <f t="shared" si="2"/>
        <v>5.7627314814814812E-2</v>
      </c>
      <c r="I25" s="81">
        <f t="shared" si="3"/>
        <v>1</v>
      </c>
      <c r="J25" s="84">
        <v>93</v>
      </c>
      <c r="K25" s="73">
        <v>5.7627314814814812E-2</v>
      </c>
      <c r="L25" s="77"/>
      <c r="M25" s="73"/>
      <c r="N25" s="77"/>
      <c r="O25" s="83"/>
    </row>
    <row r="26" spans="1:15" ht="14.95" customHeight="1" x14ac:dyDescent="0.25">
      <c r="A26" s="5" t="s">
        <v>92</v>
      </c>
      <c r="B26" s="146" t="s">
        <v>120</v>
      </c>
      <c r="C26" s="125" t="s">
        <v>70</v>
      </c>
      <c r="D26" s="133">
        <v>17774</v>
      </c>
      <c r="E26" s="70" t="str">
        <f t="shared" si="0"/>
        <v>F70</v>
      </c>
      <c r="F26" s="77">
        <v>1</v>
      </c>
      <c r="G26" s="77">
        <f t="shared" si="1"/>
        <v>100</v>
      </c>
      <c r="H26" s="80">
        <f t="shared" si="2"/>
        <v>5.8321759259259261E-2</v>
      </c>
      <c r="I26" s="81">
        <f t="shared" si="3"/>
        <v>1</v>
      </c>
      <c r="J26" s="72">
        <v>100</v>
      </c>
      <c r="K26" s="73">
        <v>5.8321759259259261E-2</v>
      </c>
      <c r="L26" s="77"/>
      <c r="M26" s="73"/>
      <c r="N26" s="77"/>
      <c r="O26" s="83"/>
    </row>
    <row r="27" spans="1:15" ht="14.95" customHeight="1" x14ac:dyDescent="0.25">
      <c r="A27" s="5" t="s">
        <v>93</v>
      </c>
      <c r="B27" s="146" t="s">
        <v>124</v>
      </c>
      <c r="C27" s="125" t="s">
        <v>71</v>
      </c>
      <c r="D27" s="133">
        <v>35362</v>
      </c>
      <c r="E27" s="70" t="str">
        <f t="shared" si="0"/>
        <v>M Senior</v>
      </c>
      <c r="F27" s="77">
        <v>1</v>
      </c>
      <c r="G27" s="77">
        <f t="shared" si="1"/>
        <v>100</v>
      </c>
      <c r="H27" s="80">
        <f t="shared" si="2"/>
        <v>3.2777777777777781E-2</v>
      </c>
      <c r="I27" s="81">
        <f t="shared" si="3"/>
        <v>1</v>
      </c>
      <c r="J27" s="72">
        <v>100</v>
      </c>
      <c r="K27" s="73">
        <v>3.2777777777777781E-2</v>
      </c>
      <c r="L27" s="77"/>
      <c r="M27" s="73"/>
      <c r="N27" s="77"/>
      <c r="O27" s="83"/>
    </row>
    <row r="28" spans="1:15" ht="14.95" customHeight="1" x14ac:dyDescent="0.25">
      <c r="A28" s="5" t="s">
        <v>86</v>
      </c>
      <c r="B28" s="146" t="s">
        <v>121</v>
      </c>
      <c r="C28" s="125" t="s">
        <v>71</v>
      </c>
      <c r="D28" s="133">
        <v>33513</v>
      </c>
      <c r="E28" s="70" t="str">
        <f t="shared" si="0"/>
        <v>M Senior</v>
      </c>
      <c r="F28" s="77">
        <v>2</v>
      </c>
      <c r="G28" s="77">
        <f t="shared" si="1"/>
        <v>99</v>
      </c>
      <c r="H28" s="80">
        <f t="shared" si="2"/>
        <v>3.4548611111111113E-2</v>
      </c>
      <c r="I28" s="81">
        <f t="shared" si="3"/>
        <v>1</v>
      </c>
      <c r="J28" s="72">
        <v>99</v>
      </c>
      <c r="K28" s="73">
        <v>3.4548611111111113E-2</v>
      </c>
      <c r="L28" s="77"/>
      <c r="M28" s="73"/>
      <c r="N28" s="77"/>
      <c r="O28" s="83"/>
    </row>
    <row r="29" spans="1:15" ht="14.95" x14ac:dyDescent="0.25">
      <c r="A29" s="5" t="s">
        <v>89</v>
      </c>
      <c r="B29" s="146" t="s">
        <v>126</v>
      </c>
      <c r="C29" s="125" t="s">
        <v>71</v>
      </c>
      <c r="D29" s="133">
        <v>29844</v>
      </c>
      <c r="E29" s="70" t="str">
        <f t="shared" si="0"/>
        <v>M40</v>
      </c>
      <c r="F29" s="77">
        <v>1</v>
      </c>
      <c r="G29" s="77">
        <f t="shared" si="1"/>
        <v>100</v>
      </c>
      <c r="H29" s="80">
        <f t="shared" si="2"/>
        <v>3.3506944444444443E-2</v>
      </c>
      <c r="I29" s="81">
        <f t="shared" si="3"/>
        <v>1</v>
      </c>
      <c r="J29" s="72">
        <v>100</v>
      </c>
      <c r="K29" s="73">
        <v>3.3506944444444443E-2</v>
      </c>
      <c r="L29" s="77"/>
      <c r="M29" s="73"/>
      <c r="N29" s="77"/>
      <c r="O29" s="83"/>
    </row>
    <row r="30" spans="1:15" ht="14.95" x14ac:dyDescent="0.25">
      <c r="A30" s="5" t="s">
        <v>91</v>
      </c>
      <c r="B30" s="146" t="s">
        <v>128</v>
      </c>
      <c r="C30" s="125" t="s">
        <v>71</v>
      </c>
      <c r="D30" s="133">
        <v>30021</v>
      </c>
      <c r="E30" s="70" t="str">
        <f t="shared" si="0"/>
        <v>M40</v>
      </c>
      <c r="F30" s="77">
        <v>2</v>
      </c>
      <c r="G30" s="77">
        <f t="shared" si="1"/>
        <v>99</v>
      </c>
      <c r="H30" s="80">
        <f t="shared" si="2"/>
        <v>3.4814814814814812E-2</v>
      </c>
      <c r="I30" s="81">
        <f t="shared" si="3"/>
        <v>1</v>
      </c>
      <c r="J30" s="72">
        <v>99</v>
      </c>
      <c r="K30" s="95">
        <v>3.4814814814814812E-2</v>
      </c>
      <c r="L30" s="77"/>
      <c r="M30" s="73"/>
      <c r="N30" s="77"/>
      <c r="O30" s="83"/>
    </row>
    <row r="31" spans="1:15" ht="14.95" x14ac:dyDescent="0.25">
      <c r="A31" s="5" t="s">
        <v>86</v>
      </c>
      <c r="B31" s="146" t="s">
        <v>129</v>
      </c>
      <c r="C31" s="125" t="s">
        <v>71</v>
      </c>
      <c r="D31" s="133">
        <v>29091</v>
      </c>
      <c r="E31" s="70" t="str">
        <f t="shared" si="0"/>
        <v>M40</v>
      </c>
      <c r="F31" s="77">
        <v>3</v>
      </c>
      <c r="G31" s="77">
        <f t="shared" si="1"/>
        <v>98</v>
      </c>
      <c r="H31" s="80">
        <f t="shared" si="2"/>
        <v>3.8437499999999999E-2</v>
      </c>
      <c r="I31" s="81">
        <f t="shared" si="3"/>
        <v>1</v>
      </c>
      <c r="J31" s="72">
        <v>98</v>
      </c>
      <c r="K31" s="73">
        <v>3.8437499999999999E-2</v>
      </c>
      <c r="L31" s="77"/>
      <c r="M31" s="73"/>
      <c r="N31" s="77"/>
      <c r="O31" s="83"/>
    </row>
    <row r="32" spans="1:15" ht="14.95" x14ac:dyDescent="0.25">
      <c r="A32" s="5" t="s">
        <v>96</v>
      </c>
      <c r="B32" s="146" t="s">
        <v>133</v>
      </c>
      <c r="C32" s="125" t="s">
        <v>71</v>
      </c>
      <c r="D32" s="133">
        <v>29113</v>
      </c>
      <c r="E32" s="70" t="str">
        <f t="shared" si="0"/>
        <v>M40</v>
      </c>
      <c r="F32" s="77">
        <v>4</v>
      </c>
      <c r="G32" s="77">
        <f t="shared" si="1"/>
        <v>97</v>
      </c>
      <c r="H32" s="80">
        <f t="shared" si="2"/>
        <v>4.0983796296296296E-2</v>
      </c>
      <c r="I32" s="81">
        <f t="shared" si="3"/>
        <v>1</v>
      </c>
      <c r="J32" s="72">
        <v>97</v>
      </c>
      <c r="K32" s="73">
        <v>4.0983796296296296E-2</v>
      </c>
      <c r="L32" s="77"/>
      <c r="M32" s="73"/>
      <c r="N32" s="77"/>
      <c r="O32" s="83"/>
    </row>
    <row r="33" spans="1:15" ht="14.95" x14ac:dyDescent="0.25">
      <c r="A33" s="5" t="s">
        <v>87</v>
      </c>
      <c r="B33" s="146" t="s">
        <v>130</v>
      </c>
      <c r="C33" s="125" t="s">
        <v>71</v>
      </c>
      <c r="D33" s="133">
        <v>30160</v>
      </c>
      <c r="E33" s="70" t="str">
        <f t="shared" si="0"/>
        <v>M40</v>
      </c>
      <c r="F33" s="77">
        <v>5</v>
      </c>
      <c r="G33" s="77">
        <f t="shared" si="1"/>
        <v>96</v>
      </c>
      <c r="H33" s="80">
        <f t="shared" si="2"/>
        <v>4.1250000000000002E-2</v>
      </c>
      <c r="I33" s="81">
        <f t="shared" si="3"/>
        <v>1</v>
      </c>
      <c r="J33" s="72">
        <v>96</v>
      </c>
      <c r="K33" s="73">
        <v>4.1250000000000002E-2</v>
      </c>
      <c r="L33" s="77"/>
      <c r="M33" s="73"/>
      <c r="N33" s="77"/>
      <c r="O33" s="83"/>
    </row>
    <row r="34" spans="1:15" x14ac:dyDescent="0.25">
      <c r="A34" s="5" t="s">
        <v>89</v>
      </c>
      <c r="B34" s="146" t="s">
        <v>134</v>
      </c>
      <c r="C34" s="125" t="s">
        <v>71</v>
      </c>
      <c r="D34" s="133">
        <v>28211</v>
      </c>
      <c r="E34" s="70" t="str">
        <f t="shared" si="0"/>
        <v>M40</v>
      </c>
      <c r="F34" s="77">
        <v>6</v>
      </c>
      <c r="G34" s="77">
        <f t="shared" si="1"/>
        <v>95</v>
      </c>
      <c r="H34" s="80">
        <f t="shared" si="2"/>
        <v>4.3136574074074077E-2</v>
      </c>
      <c r="I34" s="96">
        <f t="shared" si="3"/>
        <v>1</v>
      </c>
      <c r="J34" s="72">
        <v>95</v>
      </c>
      <c r="K34" s="73">
        <v>4.3136574074074077E-2</v>
      </c>
      <c r="L34" s="77"/>
      <c r="M34" s="73"/>
      <c r="N34" s="77"/>
      <c r="O34" s="83"/>
    </row>
    <row r="35" spans="1:15" x14ac:dyDescent="0.25">
      <c r="A35" s="5" t="s">
        <v>94</v>
      </c>
      <c r="B35" s="146" t="s">
        <v>137</v>
      </c>
      <c r="C35" s="125" t="s">
        <v>71</v>
      </c>
      <c r="D35" s="133">
        <v>29073</v>
      </c>
      <c r="E35" s="70" t="str">
        <f t="shared" ref="E35:E54" si="4">IF(D35="","",
_xlfn.LET(
_xlpm.dob,D35,
_xlpm.gender,UPPER(C35),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M40</v>
      </c>
      <c r="F35" s="77">
        <v>7</v>
      </c>
      <c r="G35" s="77">
        <f t="shared" ref="G35:G54" si="5">SUM(J35,L35,N35)</f>
        <v>94</v>
      </c>
      <c r="H35" s="80">
        <f t="shared" ref="H35:H54" si="6">SUM(K35,M35,O35)</f>
        <v>4.4479166666666667E-2</v>
      </c>
      <c r="I35" s="96">
        <f t="shared" ref="I35:I54" si="7">COUNT(J35,L35,N35)</f>
        <v>1</v>
      </c>
      <c r="J35" s="72">
        <v>94</v>
      </c>
      <c r="K35" s="73">
        <v>4.4479166666666667E-2</v>
      </c>
      <c r="L35" s="77"/>
      <c r="M35" s="73"/>
      <c r="N35" s="77"/>
      <c r="O35" s="83"/>
    </row>
    <row r="36" spans="1:15" x14ac:dyDescent="0.25">
      <c r="A36" s="5" t="s">
        <v>71</v>
      </c>
      <c r="B36" s="146" t="s">
        <v>136</v>
      </c>
      <c r="C36" s="125" t="s">
        <v>71</v>
      </c>
      <c r="D36" s="133">
        <v>29158</v>
      </c>
      <c r="E36" s="70" t="str">
        <f t="shared" si="4"/>
        <v>M40</v>
      </c>
      <c r="F36" s="77">
        <v>8</v>
      </c>
      <c r="G36" s="77">
        <f t="shared" si="5"/>
        <v>93</v>
      </c>
      <c r="H36" s="80">
        <f t="shared" si="6"/>
        <v>5.4247685185185184E-2</v>
      </c>
      <c r="I36" s="96">
        <f t="shared" si="7"/>
        <v>1</v>
      </c>
      <c r="J36" s="84">
        <v>93</v>
      </c>
      <c r="K36" s="73">
        <v>5.4247685185185184E-2</v>
      </c>
      <c r="L36" s="77"/>
      <c r="M36" s="73"/>
      <c r="N36" s="77"/>
      <c r="O36" s="83"/>
    </row>
    <row r="37" spans="1:15" x14ac:dyDescent="0.25">
      <c r="A37" s="5" t="s">
        <v>97</v>
      </c>
      <c r="B37" s="146" t="s">
        <v>138</v>
      </c>
      <c r="C37" s="125" t="s">
        <v>71</v>
      </c>
      <c r="D37" s="133">
        <v>27803</v>
      </c>
      <c r="E37" s="70" t="str">
        <f t="shared" si="4"/>
        <v>M50</v>
      </c>
      <c r="F37" s="77">
        <v>1</v>
      </c>
      <c r="G37" s="77">
        <f t="shared" si="5"/>
        <v>100</v>
      </c>
      <c r="H37" s="80">
        <f t="shared" si="6"/>
        <v>3.2256944444444442E-2</v>
      </c>
      <c r="I37" s="96">
        <f t="shared" si="7"/>
        <v>1</v>
      </c>
      <c r="J37" s="72">
        <v>100</v>
      </c>
      <c r="K37" s="73">
        <v>3.2256944444444442E-2</v>
      </c>
      <c r="L37" s="77"/>
      <c r="M37" s="73"/>
      <c r="N37" s="77"/>
      <c r="O37" s="83"/>
    </row>
    <row r="38" spans="1:15" x14ac:dyDescent="0.25">
      <c r="A38" s="5" t="s">
        <v>86</v>
      </c>
      <c r="B38" s="146" t="s">
        <v>139</v>
      </c>
      <c r="C38" s="125" t="s">
        <v>71</v>
      </c>
      <c r="D38" s="133">
        <v>27996</v>
      </c>
      <c r="E38" s="70" t="str">
        <f t="shared" si="4"/>
        <v>M50</v>
      </c>
      <c r="F38" s="77">
        <v>2</v>
      </c>
      <c r="G38" s="77">
        <f t="shared" si="5"/>
        <v>99</v>
      </c>
      <c r="H38" s="80">
        <f t="shared" si="6"/>
        <v>3.5659722222222225E-2</v>
      </c>
      <c r="I38" s="96">
        <f t="shared" si="7"/>
        <v>1</v>
      </c>
      <c r="J38" s="72">
        <v>99</v>
      </c>
      <c r="K38" s="73">
        <v>3.5659722222222225E-2</v>
      </c>
      <c r="L38" s="77"/>
      <c r="M38" s="73"/>
      <c r="N38" s="77"/>
      <c r="O38" s="83"/>
    </row>
    <row r="39" spans="1:15" x14ac:dyDescent="0.25">
      <c r="A39" s="5" t="s">
        <v>91</v>
      </c>
      <c r="B39" s="146" t="s">
        <v>159</v>
      </c>
      <c r="C39" s="125" t="s">
        <v>71</v>
      </c>
      <c r="D39" s="133">
        <v>27905</v>
      </c>
      <c r="E39" s="70" t="str">
        <f t="shared" si="4"/>
        <v>M50</v>
      </c>
      <c r="F39" s="77">
        <v>3</v>
      </c>
      <c r="G39" s="77">
        <f t="shared" si="5"/>
        <v>98</v>
      </c>
      <c r="H39" s="80">
        <f t="shared" si="6"/>
        <v>3.5763888888888887E-2</v>
      </c>
      <c r="I39" s="96">
        <f t="shared" si="7"/>
        <v>1</v>
      </c>
      <c r="J39" s="72">
        <v>98</v>
      </c>
      <c r="K39" s="73">
        <v>3.5763888888888887E-2</v>
      </c>
      <c r="L39" s="77"/>
      <c r="M39" s="73"/>
      <c r="N39" s="77"/>
      <c r="O39" s="83"/>
    </row>
    <row r="40" spans="1:15" x14ac:dyDescent="0.25">
      <c r="A40" s="5" t="s">
        <v>98</v>
      </c>
      <c r="B40" s="146" t="s">
        <v>140</v>
      </c>
      <c r="C40" s="125" t="s">
        <v>71</v>
      </c>
      <c r="D40" s="133">
        <v>27015</v>
      </c>
      <c r="E40" s="70" t="str">
        <f t="shared" si="4"/>
        <v>M50</v>
      </c>
      <c r="F40" s="77">
        <v>4</v>
      </c>
      <c r="G40" s="77">
        <f t="shared" si="5"/>
        <v>97</v>
      </c>
      <c r="H40" s="80">
        <f t="shared" si="6"/>
        <v>3.9537037037037037E-2</v>
      </c>
      <c r="I40" s="96">
        <f t="shared" si="7"/>
        <v>1</v>
      </c>
      <c r="J40" s="72">
        <v>97</v>
      </c>
      <c r="K40" s="73">
        <v>3.9537037037037037E-2</v>
      </c>
      <c r="L40" s="77"/>
      <c r="M40" s="73"/>
      <c r="N40" s="77"/>
      <c r="O40" s="83"/>
    </row>
    <row r="41" spans="1:15" x14ac:dyDescent="0.25">
      <c r="A41" s="5" t="s">
        <v>86</v>
      </c>
      <c r="B41" s="146" t="s">
        <v>143</v>
      </c>
      <c r="C41" s="125" t="s">
        <v>71</v>
      </c>
      <c r="D41" s="133">
        <v>27876</v>
      </c>
      <c r="E41" s="70" t="str">
        <f t="shared" si="4"/>
        <v>M50</v>
      </c>
      <c r="F41" s="77">
        <v>5</v>
      </c>
      <c r="G41" s="77">
        <f t="shared" si="5"/>
        <v>96</v>
      </c>
      <c r="H41" s="80">
        <f t="shared" si="6"/>
        <v>3.9895833333333332E-2</v>
      </c>
      <c r="I41" s="96">
        <f t="shared" si="7"/>
        <v>1</v>
      </c>
      <c r="J41" s="72">
        <v>96</v>
      </c>
      <c r="K41" s="73">
        <v>3.9895833333333332E-2</v>
      </c>
      <c r="L41" s="77"/>
      <c r="M41" s="73"/>
      <c r="N41" s="77"/>
      <c r="O41" s="83"/>
    </row>
    <row r="42" spans="1:15" x14ac:dyDescent="0.25">
      <c r="A42" s="5" t="s">
        <v>91</v>
      </c>
      <c r="B42" s="146" t="s">
        <v>183</v>
      </c>
      <c r="C42" s="125" t="s">
        <v>71</v>
      </c>
      <c r="D42" s="133">
        <v>25096</v>
      </c>
      <c r="E42" s="70" t="str">
        <f t="shared" si="4"/>
        <v>M50</v>
      </c>
      <c r="F42" s="71">
        <v>6</v>
      </c>
      <c r="G42" s="77">
        <f t="shared" si="5"/>
        <v>95</v>
      </c>
      <c r="H42" s="80">
        <f t="shared" si="6"/>
        <v>5.1481481481481482E-2</v>
      </c>
      <c r="I42" s="96">
        <f t="shared" si="7"/>
        <v>1</v>
      </c>
      <c r="J42" s="72">
        <v>95</v>
      </c>
      <c r="K42" s="80">
        <v>5.1481481481481482E-2</v>
      </c>
      <c r="L42" s="77"/>
      <c r="M42" s="73"/>
      <c r="N42" s="77"/>
      <c r="O42" s="83"/>
    </row>
    <row r="43" spans="1:15" x14ac:dyDescent="0.25">
      <c r="A43" s="5" t="s">
        <v>96</v>
      </c>
      <c r="B43" s="146" t="s">
        <v>141</v>
      </c>
      <c r="C43" s="125" t="s">
        <v>71</v>
      </c>
      <c r="D43" s="133">
        <v>25468</v>
      </c>
      <c r="E43" s="70" t="str">
        <f t="shared" si="4"/>
        <v>M50</v>
      </c>
      <c r="F43" s="77">
        <v>7</v>
      </c>
      <c r="G43" s="77">
        <f t="shared" si="5"/>
        <v>94</v>
      </c>
      <c r="H43" s="80">
        <f t="shared" si="6"/>
        <v>5.4884259259259258E-2</v>
      </c>
      <c r="I43" s="96">
        <f t="shared" si="7"/>
        <v>1</v>
      </c>
      <c r="J43" s="72">
        <v>94</v>
      </c>
      <c r="K43" s="73">
        <v>5.4884259259259258E-2</v>
      </c>
      <c r="L43" s="77"/>
      <c r="M43" s="73"/>
      <c r="N43" s="77"/>
      <c r="O43" s="83"/>
    </row>
    <row r="44" spans="1:15" x14ac:dyDescent="0.25">
      <c r="A44" s="5" t="s">
        <v>97</v>
      </c>
      <c r="B44" s="146" t="s">
        <v>146</v>
      </c>
      <c r="C44" s="125" t="s">
        <v>71</v>
      </c>
      <c r="D44" s="133">
        <v>22808</v>
      </c>
      <c r="E44" s="70" t="str">
        <f t="shared" si="4"/>
        <v>M60</v>
      </c>
      <c r="F44" s="77">
        <v>1</v>
      </c>
      <c r="G44" s="77">
        <f t="shared" si="5"/>
        <v>100</v>
      </c>
      <c r="H44" s="80">
        <f t="shared" si="6"/>
        <v>3.8287037037037036E-2</v>
      </c>
      <c r="I44" s="96">
        <f t="shared" si="7"/>
        <v>1</v>
      </c>
      <c r="J44" s="72">
        <v>100</v>
      </c>
      <c r="K44" s="73">
        <v>3.8287037037037036E-2</v>
      </c>
      <c r="L44" s="77"/>
      <c r="M44" s="73"/>
      <c r="N44" s="77"/>
      <c r="O44" s="83"/>
    </row>
    <row r="45" spans="1:15" x14ac:dyDescent="0.25">
      <c r="A45" s="5" t="s">
        <v>98</v>
      </c>
      <c r="B45" s="146" t="s">
        <v>147</v>
      </c>
      <c r="C45" s="125" t="s">
        <v>71</v>
      </c>
      <c r="D45" s="133">
        <v>23900</v>
      </c>
      <c r="E45" s="70" t="str">
        <f t="shared" si="4"/>
        <v>M60</v>
      </c>
      <c r="F45" s="77">
        <v>2</v>
      </c>
      <c r="G45" s="77">
        <f t="shared" si="5"/>
        <v>99</v>
      </c>
      <c r="H45" s="80">
        <f t="shared" si="6"/>
        <v>3.878472222222222E-2</v>
      </c>
      <c r="I45" s="96">
        <f t="shared" si="7"/>
        <v>1</v>
      </c>
      <c r="J45" s="72">
        <v>99</v>
      </c>
      <c r="K45" s="73">
        <v>3.878472222222222E-2</v>
      </c>
      <c r="L45" s="77"/>
      <c r="M45" s="73"/>
      <c r="N45" s="77"/>
      <c r="O45" s="83"/>
    </row>
    <row r="46" spans="1:15" x14ac:dyDescent="0.25">
      <c r="A46" s="6" t="s">
        <v>91</v>
      </c>
      <c r="B46" s="173" t="s">
        <v>145</v>
      </c>
      <c r="C46" s="174" t="s">
        <v>71</v>
      </c>
      <c r="D46" s="175">
        <v>24409</v>
      </c>
      <c r="E46" s="176" t="str">
        <f t="shared" si="4"/>
        <v>M60</v>
      </c>
      <c r="F46" s="177">
        <v>3</v>
      </c>
      <c r="G46" s="177">
        <f t="shared" si="5"/>
        <v>98</v>
      </c>
      <c r="H46" s="178">
        <f t="shared" si="6"/>
        <v>3.8865740740740742E-2</v>
      </c>
      <c r="I46" s="179">
        <f t="shared" si="7"/>
        <v>1</v>
      </c>
      <c r="J46" s="180">
        <v>98</v>
      </c>
      <c r="K46" s="181">
        <v>3.8865740740740742E-2</v>
      </c>
      <c r="L46" s="177"/>
      <c r="M46" s="181"/>
      <c r="N46" s="177"/>
      <c r="O46" s="182"/>
    </row>
    <row r="47" spans="1:15" x14ac:dyDescent="0.25">
      <c r="A47" s="5" t="s">
        <v>100</v>
      </c>
      <c r="B47" s="146" t="s">
        <v>148</v>
      </c>
      <c r="C47" s="186" t="s">
        <v>71</v>
      </c>
      <c r="D47" s="187">
        <v>23890</v>
      </c>
      <c r="E47" s="176" t="str">
        <f t="shared" si="4"/>
        <v>M60</v>
      </c>
      <c r="F47" s="77">
        <v>4</v>
      </c>
      <c r="G47" s="177">
        <f t="shared" si="5"/>
        <v>97</v>
      </c>
      <c r="H47" s="178">
        <f t="shared" si="6"/>
        <v>3.9456018518518515E-2</v>
      </c>
      <c r="I47" s="185">
        <f t="shared" si="7"/>
        <v>1</v>
      </c>
      <c r="J47" s="183">
        <v>97</v>
      </c>
      <c r="K47" s="73">
        <v>3.9456018518518515E-2</v>
      </c>
      <c r="L47" s="77"/>
      <c r="M47" s="73"/>
      <c r="N47" s="77"/>
      <c r="O47" s="83"/>
    </row>
    <row r="48" spans="1:15" x14ac:dyDescent="0.25">
      <c r="A48" s="5" t="s">
        <v>84</v>
      </c>
      <c r="B48" s="146" t="s">
        <v>149</v>
      </c>
      <c r="C48" s="186" t="s">
        <v>71</v>
      </c>
      <c r="D48" s="187">
        <v>21855</v>
      </c>
      <c r="E48" s="176" t="str">
        <f t="shared" si="4"/>
        <v>M60</v>
      </c>
      <c r="F48" s="77">
        <v>5</v>
      </c>
      <c r="G48" s="177">
        <f t="shared" si="5"/>
        <v>96</v>
      </c>
      <c r="H48" s="178">
        <f t="shared" si="6"/>
        <v>4.071759259259259E-2</v>
      </c>
      <c r="I48" s="185">
        <f t="shared" si="7"/>
        <v>1</v>
      </c>
      <c r="J48" s="183">
        <v>96</v>
      </c>
      <c r="K48" s="73">
        <v>4.071759259259259E-2</v>
      </c>
      <c r="L48" s="77"/>
      <c r="M48" s="73"/>
      <c r="N48" s="77"/>
      <c r="O48" s="83"/>
    </row>
    <row r="49" spans="1:15" x14ac:dyDescent="0.25">
      <c r="A49" s="5" t="s">
        <v>94</v>
      </c>
      <c r="B49" s="146" t="s">
        <v>150</v>
      </c>
      <c r="C49" s="186" t="s">
        <v>71</v>
      </c>
      <c r="D49" s="187">
        <v>20989</v>
      </c>
      <c r="E49" s="176" t="str">
        <f t="shared" si="4"/>
        <v>M60</v>
      </c>
      <c r="F49" s="71">
        <v>6</v>
      </c>
      <c r="G49" s="177">
        <f t="shared" si="5"/>
        <v>95</v>
      </c>
      <c r="H49" s="178">
        <f t="shared" si="6"/>
        <v>4.1736111111111113E-2</v>
      </c>
      <c r="I49" s="185">
        <f t="shared" si="7"/>
        <v>1</v>
      </c>
      <c r="J49" s="183">
        <v>95</v>
      </c>
      <c r="K49" s="80">
        <v>4.1736111111111113E-2</v>
      </c>
      <c r="L49" s="77"/>
      <c r="M49" s="73"/>
      <c r="N49" s="77"/>
      <c r="O49" s="83"/>
    </row>
    <row r="50" spans="1:15" x14ac:dyDescent="0.25">
      <c r="A50" s="5" t="s">
        <v>87</v>
      </c>
      <c r="B50" s="146" t="s">
        <v>151</v>
      </c>
      <c r="C50" s="186" t="s">
        <v>71</v>
      </c>
      <c r="D50" s="187">
        <v>22565</v>
      </c>
      <c r="E50" s="176" t="str">
        <f t="shared" si="4"/>
        <v>M60</v>
      </c>
      <c r="F50" s="77">
        <v>7</v>
      </c>
      <c r="G50" s="177">
        <f t="shared" si="5"/>
        <v>94</v>
      </c>
      <c r="H50" s="178">
        <f t="shared" si="6"/>
        <v>4.4201388888888887E-2</v>
      </c>
      <c r="I50" s="185">
        <f t="shared" si="7"/>
        <v>1</v>
      </c>
      <c r="J50" s="183">
        <v>94</v>
      </c>
      <c r="K50" s="73">
        <v>4.4201388888888887E-2</v>
      </c>
      <c r="L50" s="77"/>
      <c r="M50" s="73"/>
      <c r="N50" s="77"/>
      <c r="O50" s="83"/>
    </row>
    <row r="51" spans="1:15" x14ac:dyDescent="0.25">
      <c r="A51" s="5" t="s">
        <v>95</v>
      </c>
      <c r="B51" s="146" t="s">
        <v>152</v>
      </c>
      <c r="C51" s="186" t="s">
        <v>71</v>
      </c>
      <c r="D51" s="187">
        <v>23240</v>
      </c>
      <c r="E51" s="176" t="str">
        <f t="shared" si="4"/>
        <v>M60</v>
      </c>
      <c r="F51" s="77">
        <v>8</v>
      </c>
      <c r="G51" s="177">
        <f t="shared" si="5"/>
        <v>93</v>
      </c>
      <c r="H51" s="178">
        <f t="shared" si="6"/>
        <v>4.7349537037037037E-2</v>
      </c>
      <c r="I51" s="185">
        <f t="shared" si="7"/>
        <v>1</v>
      </c>
      <c r="J51" s="183">
        <v>93</v>
      </c>
      <c r="K51" s="73">
        <v>4.7349537037037037E-2</v>
      </c>
      <c r="L51" s="77"/>
      <c r="M51" s="73"/>
      <c r="N51" s="77"/>
      <c r="O51" s="83"/>
    </row>
    <row r="52" spans="1:15" x14ac:dyDescent="0.25">
      <c r="A52" s="5" t="s">
        <v>84</v>
      </c>
      <c r="B52" s="146" t="s">
        <v>157</v>
      </c>
      <c r="C52" s="186" t="s">
        <v>71</v>
      </c>
      <c r="D52" s="187">
        <v>23829</v>
      </c>
      <c r="E52" s="176" t="str">
        <f t="shared" si="4"/>
        <v>M60</v>
      </c>
      <c r="F52" s="71">
        <v>9</v>
      </c>
      <c r="G52" s="177">
        <f t="shared" si="5"/>
        <v>92</v>
      </c>
      <c r="H52" s="178">
        <f t="shared" si="6"/>
        <v>4.9907407407407407E-2</v>
      </c>
      <c r="I52" s="185">
        <f t="shared" si="7"/>
        <v>1</v>
      </c>
      <c r="J52" s="183">
        <v>92</v>
      </c>
      <c r="K52" s="80">
        <v>4.9907407407407407E-2</v>
      </c>
      <c r="L52" s="77"/>
      <c r="M52" s="73"/>
      <c r="N52" s="77"/>
      <c r="O52" s="83"/>
    </row>
    <row r="53" spans="1:15" x14ac:dyDescent="0.25">
      <c r="A53" s="5" t="s">
        <v>101</v>
      </c>
      <c r="B53" s="146" t="s">
        <v>153</v>
      </c>
      <c r="C53" s="186" t="s">
        <v>71</v>
      </c>
      <c r="D53" s="187">
        <v>20889</v>
      </c>
      <c r="E53" s="176" t="str">
        <f t="shared" si="4"/>
        <v>M60</v>
      </c>
      <c r="F53" s="77">
        <v>10</v>
      </c>
      <c r="G53" s="177">
        <f t="shared" si="5"/>
        <v>91</v>
      </c>
      <c r="H53" s="178">
        <f t="shared" si="6"/>
        <v>6.9780092592592588E-2</v>
      </c>
      <c r="I53" s="185">
        <f t="shared" si="7"/>
        <v>1</v>
      </c>
      <c r="J53" s="183">
        <v>91</v>
      </c>
      <c r="K53" s="73">
        <v>6.9780092592592588E-2</v>
      </c>
      <c r="L53" s="77"/>
      <c r="M53" s="73"/>
      <c r="N53" s="77"/>
      <c r="O53" s="83"/>
    </row>
    <row r="54" spans="1:15" x14ac:dyDescent="0.25">
      <c r="A54" s="5" t="s">
        <v>70</v>
      </c>
      <c r="B54" s="146" t="s">
        <v>182</v>
      </c>
      <c r="C54" s="186" t="s">
        <v>71</v>
      </c>
      <c r="D54" s="187">
        <v>18888</v>
      </c>
      <c r="E54" s="176" t="str">
        <f t="shared" si="4"/>
        <v>M70</v>
      </c>
      <c r="F54" s="71">
        <v>1</v>
      </c>
      <c r="G54" s="177">
        <f t="shared" si="5"/>
        <v>100</v>
      </c>
      <c r="H54" s="178">
        <f t="shared" si="6"/>
        <v>4.7094907407407405E-2</v>
      </c>
      <c r="I54" s="185">
        <f t="shared" si="7"/>
        <v>1</v>
      </c>
      <c r="J54" s="183">
        <v>100</v>
      </c>
      <c r="K54" s="80">
        <v>4.7094907407407405E-2</v>
      </c>
      <c r="L54" s="77"/>
      <c r="M54" s="73"/>
      <c r="N54" s="77"/>
      <c r="O54" s="83"/>
    </row>
    <row r="55" spans="1:15" x14ac:dyDescent="0.25">
      <c r="A55" s="5"/>
      <c r="B55" s="146"/>
      <c r="C55" s="186"/>
      <c r="D55" s="187"/>
      <c r="E55" s="176" t="str">
        <f t="shared" ref="E55:E66" si="8">IF(D55="","",
_xlfn.LET(
_xlpm.dob,D55,
_xlpm.gender,UPPER(C55),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55" s="71"/>
      <c r="G55" s="177">
        <f t="shared" ref="G55:G76" si="9">SUM(J55,L55,N55)</f>
        <v>0</v>
      </c>
      <c r="H55" s="178">
        <f t="shared" ref="H55:H76" si="10">SUM(K55,M55,O55)</f>
        <v>0</v>
      </c>
      <c r="I55" s="185">
        <f t="shared" ref="I55:I76" si="11">COUNT(J55,L55,N55)</f>
        <v>0</v>
      </c>
      <c r="J55" s="183"/>
      <c r="K55" s="80"/>
      <c r="L55" s="77"/>
      <c r="M55" s="73"/>
      <c r="N55" s="77"/>
      <c r="O55" s="83"/>
    </row>
    <row r="56" spans="1:15" x14ac:dyDescent="0.25">
      <c r="A56" s="5"/>
      <c r="B56" s="146"/>
      <c r="C56" s="186"/>
      <c r="D56" s="187"/>
      <c r="E56" s="176" t="str">
        <f t="shared" si="8"/>
        <v/>
      </c>
      <c r="F56" s="71"/>
      <c r="G56" s="177">
        <f t="shared" si="9"/>
        <v>0</v>
      </c>
      <c r="H56" s="178">
        <f t="shared" si="10"/>
        <v>0</v>
      </c>
      <c r="I56" s="185">
        <f t="shared" si="11"/>
        <v>0</v>
      </c>
      <c r="J56" s="183"/>
      <c r="K56" s="80"/>
      <c r="L56" s="77"/>
      <c r="M56" s="73"/>
      <c r="N56" s="77"/>
      <c r="O56" s="83"/>
    </row>
    <row r="57" spans="1:15" x14ac:dyDescent="0.25">
      <c r="A57" s="5"/>
      <c r="B57" s="146"/>
      <c r="C57" s="186"/>
      <c r="D57" s="187"/>
      <c r="E57" s="176" t="str">
        <f t="shared" si="8"/>
        <v/>
      </c>
      <c r="F57" s="71"/>
      <c r="G57" s="177">
        <f t="shared" si="9"/>
        <v>0</v>
      </c>
      <c r="H57" s="178">
        <f t="shared" si="10"/>
        <v>0</v>
      </c>
      <c r="I57" s="185">
        <f t="shared" si="11"/>
        <v>0</v>
      </c>
      <c r="J57" s="183"/>
      <c r="K57" s="80"/>
      <c r="L57" s="77"/>
      <c r="M57" s="73"/>
      <c r="N57" s="77"/>
      <c r="O57" s="83"/>
    </row>
    <row r="58" spans="1:15" x14ac:dyDescent="0.25">
      <c r="A58" s="5"/>
      <c r="B58" s="146"/>
      <c r="C58" s="186"/>
      <c r="D58" s="187"/>
      <c r="E58" s="176" t="str">
        <f t="shared" si="8"/>
        <v/>
      </c>
      <c r="F58" s="71"/>
      <c r="G58" s="177">
        <f t="shared" si="9"/>
        <v>0</v>
      </c>
      <c r="H58" s="178">
        <f t="shared" si="10"/>
        <v>0</v>
      </c>
      <c r="I58" s="185">
        <f t="shared" si="11"/>
        <v>0</v>
      </c>
      <c r="J58" s="183"/>
      <c r="K58" s="80"/>
      <c r="L58" s="77"/>
      <c r="M58" s="73"/>
      <c r="N58" s="77"/>
      <c r="O58" s="83"/>
    </row>
    <row r="59" spans="1:15" x14ac:dyDescent="0.25">
      <c r="A59" s="5"/>
      <c r="B59" s="146"/>
      <c r="C59" s="186"/>
      <c r="D59" s="187"/>
      <c r="E59" s="176" t="str">
        <f t="shared" si="8"/>
        <v/>
      </c>
      <c r="F59" s="71"/>
      <c r="G59" s="177">
        <f t="shared" si="9"/>
        <v>0</v>
      </c>
      <c r="H59" s="178">
        <f t="shared" si="10"/>
        <v>0</v>
      </c>
      <c r="I59" s="185">
        <f t="shared" si="11"/>
        <v>0</v>
      </c>
      <c r="J59" s="183"/>
      <c r="K59" s="80"/>
      <c r="L59" s="77"/>
      <c r="M59" s="73"/>
      <c r="N59" s="77"/>
      <c r="O59" s="83"/>
    </row>
    <row r="60" spans="1:15" x14ac:dyDescent="0.25">
      <c r="A60" s="5"/>
      <c r="B60" s="146"/>
      <c r="C60" s="186"/>
      <c r="D60" s="187"/>
      <c r="E60" s="176" t="str">
        <f t="shared" si="8"/>
        <v/>
      </c>
      <c r="F60" s="71"/>
      <c r="G60" s="177">
        <f t="shared" si="9"/>
        <v>0</v>
      </c>
      <c r="H60" s="178">
        <f t="shared" si="10"/>
        <v>0</v>
      </c>
      <c r="I60" s="185">
        <f t="shared" si="11"/>
        <v>0</v>
      </c>
      <c r="J60" s="183"/>
      <c r="K60" s="80"/>
      <c r="L60" s="77"/>
      <c r="M60" s="73"/>
      <c r="N60" s="77"/>
      <c r="O60" s="83"/>
    </row>
    <row r="61" spans="1:15" x14ac:dyDescent="0.25">
      <c r="A61" s="5"/>
      <c r="B61" s="146"/>
      <c r="C61" s="186"/>
      <c r="D61" s="187"/>
      <c r="E61" s="176" t="str">
        <f t="shared" si="8"/>
        <v/>
      </c>
      <c r="F61" s="71"/>
      <c r="G61" s="177">
        <f t="shared" si="9"/>
        <v>0</v>
      </c>
      <c r="H61" s="178">
        <f t="shared" si="10"/>
        <v>0</v>
      </c>
      <c r="I61" s="185">
        <f t="shared" si="11"/>
        <v>0</v>
      </c>
      <c r="J61" s="183"/>
      <c r="K61" s="80"/>
      <c r="L61" s="77"/>
      <c r="M61" s="73"/>
      <c r="N61" s="77"/>
      <c r="O61" s="83"/>
    </row>
    <row r="62" spans="1:15" x14ac:dyDescent="0.25">
      <c r="A62" s="5"/>
      <c r="B62" s="146"/>
      <c r="C62" s="186"/>
      <c r="D62" s="187"/>
      <c r="E62" s="176" t="str">
        <f t="shared" si="8"/>
        <v/>
      </c>
      <c r="F62" s="71"/>
      <c r="G62" s="177">
        <f t="shared" si="9"/>
        <v>0</v>
      </c>
      <c r="H62" s="178">
        <f t="shared" si="10"/>
        <v>0</v>
      </c>
      <c r="I62" s="185">
        <f t="shared" si="11"/>
        <v>0</v>
      </c>
      <c r="J62" s="183"/>
      <c r="K62" s="80"/>
      <c r="L62" s="77"/>
      <c r="M62" s="73"/>
      <c r="N62" s="77"/>
      <c r="O62" s="83"/>
    </row>
    <row r="63" spans="1:15" x14ac:dyDescent="0.25">
      <c r="A63" s="5"/>
      <c r="B63" s="146"/>
      <c r="C63" s="186"/>
      <c r="D63" s="187"/>
      <c r="E63" s="176" t="str">
        <f t="shared" si="8"/>
        <v/>
      </c>
      <c r="F63" s="71"/>
      <c r="G63" s="177">
        <f t="shared" si="9"/>
        <v>0</v>
      </c>
      <c r="H63" s="178">
        <f t="shared" si="10"/>
        <v>0</v>
      </c>
      <c r="I63" s="185">
        <f t="shared" si="11"/>
        <v>0</v>
      </c>
      <c r="J63" s="183"/>
      <c r="K63" s="80"/>
      <c r="L63" s="77"/>
      <c r="M63" s="73"/>
      <c r="N63" s="77"/>
      <c r="O63" s="83"/>
    </row>
    <row r="64" spans="1:15" x14ac:dyDescent="0.25">
      <c r="A64" s="5"/>
      <c r="B64" s="146"/>
      <c r="C64" s="186"/>
      <c r="D64" s="187"/>
      <c r="E64" s="176" t="str">
        <f t="shared" si="8"/>
        <v/>
      </c>
      <c r="F64" s="71"/>
      <c r="G64" s="177">
        <f t="shared" si="9"/>
        <v>0</v>
      </c>
      <c r="H64" s="178">
        <f t="shared" si="10"/>
        <v>0</v>
      </c>
      <c r="I64" s="185">
        <f t="shared" si="11"/>
        <v>0</v>
      </c>
      <c r="J64" s="183"/>
      <c r="K64" s="80"/>
      <c r="L64" s="77"/>
      <c r="M64" s="73"/>
      <c r="N64" s="77"/>
      <c r="O64" s="83"/>
    </row>
    <row r="65" spans="1:15" x14ac:dyDescent="0.25">
      <c r="A65" s="5"/>
      <c r="B65" s="146"/>
      <c r="C65" s="186"/>
      <c r="D65" s="187"/>
      <c r="E65" s="176" t="str">
        <f t="shared" si="8"/>
        <v/>
      </c>
      <c r="F65" s="71"/>
      <c r="G65" s="177">
        <f t="shared" si="9"/>
        <v>0</v>
      </c>
      <c r="H65" s="178">
        <f t="shared" si="10"/>
        <v>0</v>
      </c>
      <c r="I65" s="185">
        <f t="shared" si="11"/>
        <v>0</v>
      </c>
      <c r="J65" s="183"/>
      <c r="K65" s="80"/>
      <c r="L65" s="77"/>
      <c r="M65" s="73"/>
      <c r="N65" s="77"/>
      <c r="O65" s="83"/>
    </row>
    <row r="66" spans="1:15" x14ac:dyDescent="0.25">
      <c r="A66" s="5"/>
      <c r="B66" s="146"/>
      <c r="C66" s="186"/>
      <c r="D66" s="187"/>
      <c r="E66" s="176" t="str">
        <f t="shared" si="8"/>
        <v/>
      </c>
      <c r="F66" s="71"/>
      <c r="G66" s="177">
        <f t="shared" si="9"/>
        <v>0</v>
      </c>
      <c r="H66" s="178">
        <f t="shared" si="10"/>
        <v>0</v>
      </c>
      <c r="I66" s="185">
        <f t="shared" si="11"/>
        <v>0</v>
      </c>
      <c r="J66" s="183"/>
      <c r="K66" s="80"/>
      <c r="L66" s="77"/>
      <c r="M66" s="73"/>
      <c r="N66" s="77"/>
      <c r="O66" s="83"/>
    </row>
    <row r="67" spans="1:15" x14ac:dyDescent="0.25">
      <c r="A67" s="5"/>
      <c r="B67" s="146"/>
      <c r="C67" s="186"/>
      <c r="D67" s="187"/>
      <c r="E67" s="176" t="str">
        <f t="shared" ref="E67:E76" si="12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1"/>
      <c r="G67" s="177">
        <f t="shared" si="9"/>
        <v>0</v>
      </c>
      <c r="H67" s="178">
        <f t="shared" si="10"/>
        <v>0</v>
      </c>
      <c r="I67" s="185">
        <f t="shared" si="11"/>
        <v>0</v>
      </c>
      <c r="J67" s="183"/>
      <c r="K67" s="80"/>
      <c r="L67" s="77"/>
      <c r="M67" s="73"/>
      <c r="N67" s="77"/>
      <c r="O67" s="83"/>
    </row>
    <row r="68" spans="1:15" x14ac:dyDescent="0.25">
      <c r="A68" s="5"/>
      <c r="B68" s="146"/>
      <c r="C68" s="186"/>
      <c r="D68" s="187"/>
      <c r="E68" s="176" t="str">
        <f t="shared" si="12"/>
        <v/>
      </c>
      <c r="F68" s="71"/>
      <c r="G68" s="177">
        <f t="shared" si="9"/>
        <v>0</v>
      </c>
      <c r="H68" s="178">
        <f t="shared" si="10"/>
        <v>0</v>
      </c>
      <c r="I68" s="185">
        <f t="shared" si="11"/>
        <v>0</v>
      </c>
      <c r="J68" s="183"/>
      <c r="K68" s="80"/>
      <c r="L68" s="77"/>
      <c r="M68" s="73"/>
      <c r="N68" s="77"/>
      <c r="O68" s="83"/>
    </row>
    <row r="69" spans="1:15" x14ac:dyDescent="0.25">
      <c r="A69" s="5"/>
      <c r="B69" s="146"/>
      <c r="C69" s="186"/>
      <c r="D69" s="187"/>
      <c r="E69" s="176" t="str">
        <f t="shared" si="12"/>
        <v/>
      </c>
      <c r="F69" s="71"/>
      <c r="G69" s="177">
        <f t="shared" si="9"/>
        <v>0</v>
      </c>
      <c r="H69" s="178">
        <f t="shared" si="10"/>
        <v>0</v>
      </c>
      <c r="I69" s="185">
        <f t="shared" si="11"/>
        <v>0</v>
      </c>
      <c r="J69" s="183"/>
      <c r="K69" s="80"/>
      <c r="L69" s="77"/>
      <c r="M69" s="73"/>
      <c r="N69" s="77"/>
      <c r="O69" s="83"/>
    </row>
    <row r="70" spans="1:15" x14ac:dyDescent="0.25">
      <c r="A70" s="5"/>
      <c r="B70" s="146"/>
      <c r="C70" s="186"/>
      <c r="D70" s="187"/>
      <c r="E70" s="176" t="str">
        <f t="shared" si="12"/>
        <v/>
      </c>
      <c r="F70" s="71"/>
      <c r="G70" s="177">
        <f t="shared" si="9"/>
        <v>0</v>
      </c>
      <c r="H70" s="178">
        <f t="shared" si="10"/>
        <v>0</v>
      </c>
      <c r="I70" s="185">
        <f t="shared" si="11"/>
        <v>0</v>
      </c>
      <c r="J70" s="183"/>
      <c r="K70" s="80"/>
      <c r="L70" s="77"/>
      <c r="M70" s="73"/>
      <c r="N70" s="77"/>
      <c r="O70" s="83"/>
    </row>
    <row r="71" spans="1:15" x14ac:dyDescent="0.25">
      <c r="A71" s="5"/>
      <c r="B71" s="146"/>
      <c r="C71" s="186"/>
      <c r="D71" s="187"/>
      <c r="E71" s="176" t="str">
        <f t="shared" si="12"/>
        <v/>
      </c>
      <c r="F71" s="71"/>
      <c r="G71" s="177">
        <f t="shared" si="9"/>
        <v>0</v>
      </c>
      <c r="H71" s="178">
        <f t="shared" si="10"/>
        <v>0</v>
      </c>
      <c r="I71" s="185">
        <f t="shared" si="11"/>
        <v>0</v>
      </c>
      <c r="J71" s="183"/>
      <c r="K71" s="80"/>
      <c r="L71" s="77"/>
      <c r="M71" s="73"/>
      <c r="N71" s="77"/>
      <c r="O71" s="83"/>
    </row>
    <row r="72" spans="1:15" x14ac:dyDescent="0.25">
      <c r="A72" s="5"/>
      <c r="B72" s="146"/>
      <c r="C72" s="186"/>
      <c r="D72" s="187"/>
      <c r="E72" s="176" t="str">
        <f t="shared" si="12"/>
        <v/>
      </c>
      <c r="F72" s="71"/>
      <c r="G72" s="177">
        <f t="shared" si="9"/>
        <v>0</v>
      </c>
      <c r="H72" s="178">
        <f t="shared" si="10"/>
        <v>0</v>
      </c>
      <c r="I72" s="185">
        <f t="shared" si="11"/>
        <v>0</v>
      </c>
      <c r="J72" s="183"/>
      <c r="K72" s="80"/>
      <c r="L72" s="77"/>
      <c r="M72" s="73"/>
      <c r="N72" s="77"/>
      <c r="O72" s="83"/>
    </row>
    <row r="73" spans="1:15" x14ac:dyDescent="0.25">
      <c r="A73" s="5"/>
      <c r="B73" s="146"/>
      <c r="C73" s="186"/>
      <c r="D73" s="187"/>
      <c r="E73" s="176" t="str">
        <f t="shared" si="12"/>
        <v/>
      </c>
      <c r="F73" s="71"/>
      <c r="G73" s="177">
        <f t="shared" si="9"/>
        <v>0</v>
      </c>
      <c r="H73" s="178">
        <f t="shared" si="10"/>
        <v>0</v>
      </c>
      <c r="I73" s="185">
        <f t="shared" si="11"/>
        <v>0</v>
      </c>
      <c r="J73" s="183"/>
      <c r="K73" s="80"/>
      <c r="L73" s="77"/>
      <c r="M73" s="73"/>
      <c r="N73" s="77"/>
      <c r="O73" s="83"/>
    </row>
    <row r="74" spans="1:15" x14ac:dyDescent="0.25">
      <c r="A74" s="5"/>
      <c r="B74" s="146"/>
      <c r="C74" s="186"/>
      <c r="D74" s="187"/>
      <c r="E74" s="176" t="str">
        <f t="shared" si="12"/>
        <v/>
      </c>
      <c r="F74" s="71"/>
      <c r="G74" s="177">
        <f t="shared" si="9"/>
        <v>0</v>
      </c>
      <c r="H74" s="178">
        <f t="shared" si="10"/>
        <v>0</v>
      </c>
      <c r="I74" s="185">
        <f t="shared" si="11"/>
        <v>0</v>
      </c>
      <c r="J74" s="183"/>
      <c r="K74" s="80"/>
      <c r="L74" s="77"/>
      <c r="M74" s="73"/>
      <c r="N74" s="77"/>
      <c r="O74" s="83"/>
    </row>
    <row r="75" spans="1:15" x14ac:dyDescent="0.25">
      <c r="A75" s="5"/>
      <c r="B75" s="146"/>
      <c r="C75" s="186"/>
      <c r="D75" s="187"/>
      <c r="E75" s="176" t="str">
        <f t="shared" si="12"/>
        <v/>
      </c>
      <c r="F75" s="71"/>
      <c r="G75" s="177">
        <f t="shared" si="9"/>
        <v>0</v>
      </c>
      <c r="H75" s="178">
        <f t="shared" si="10"/>
        <v>0</v>
      </c>
      <c r="I75" s="185">
        <f t="shared" si="11"/>
        <v>0</v>
      </c>
      <c r="J75" s="183"/>
      <c r="K75" s="80"/>
      <c r="L75" s="77"/>
      <c r="M75" s="73"/>
      <c r="N75" s="77"/>
      <c r="O75" s="83"/>
    </row>
    <row r="76" spans="1:15" ht="14.95" thickBot="1" x14ac:dyDescent="0.3">
      <c r="A76" s="7"/>
      <c r="B76" s="147"/>
      <c r="C76" s="188"/>
      <c r="D76" s="170"/>
      <c r="E76" s="86" t="str">
        <f t="shared" si="12"/>
        <v/>
      </c>
      <c r="F76" s="87"/>
      <c r="G76" s="101">
        <f t="shared" si="9"/>
        <v>0</v>
      </c>
      <c r="H76" s="102">
        <f t="shared" si="10"/>
        <v>0</v>
      </c>
      <c r="I76" s="149">
        <f t="shared" si="11"/>
        <v>0</v>
      </c>
      <c r="J76" s="184"/>
      <c r="K76" s="102"/>
      <c r="L76" s="101"/>
      <c r="M76" s="89"/>
      <c r="N76" s="101"/>
      <c r="O76" s="103"/>
    </row>
  </sheetData>
  <autoFilter ref="B2:O28" xr:uid="{00000000-0009-0000-0000-000003000000}">
    <sortState xmlns:xlrd2="http://schemas.microsoft.com/office/spreadsheetml/2017/richdata2" ref="B3:O70">
      <sortCondition ref="E2:E70"/>
    </sortState>
  </autoFilter>
  <sortState xmlns:xlrd2="http://schemas.microsoft.com/office/spreadsheetml/2017/richdata2" ref="A3:K54">
    <sortCondition ref="E3:E54"/>
    <sortCondition ref="K3:K54"/>
  </sortState>
  <mergeCells count="4">
    <mergeCell ref="J1:K1"/>
    <mergeCell ref="L1:M1"/>
    <mergeCell ref="N1:O1"/>
    <mergeCell ref="A1:I1"/>
  </mergeCells>
  <pageMargins left="0.25" right="0.25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R81"/>
  <sheetViews>
    <sheetView workbookViewId="0">
      <pane ySplit="1" topLeftCell="A10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hidden="1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7" t="s">
        <v>69</v>
      </c>
      <c r="B1" s="246"/>
      <c r="C1" s="246"/>
      <c r="D1" s="246"/>
      <c r="E1" s="246"/>
      <c r="F1" s="246"/>
      <c r="G1" s="246"/>
      <c r="H1" s="246"/>
      <c r="I1" s="247"/>
      <c r="J1" s="242" t="s">
        <v>56</v>
      </c>
      <c r="K1" s="242"/>
      <c r="L1" s="242" t="s">
        <v>58</v>
      </c>
      <c r="M1" s="242"/>
      <c r="N1" s="242" t="s">
        <v>61</v>
      </c>
      <c r="O1" s="243"/>
    </row>
    <row r="2" spans="1:18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 t="s">
        <v>92</v>
      </c>
      <c r="B3" s="166" t="s">
        <v>185</v>
      </c>
      <c r="C3" s="134" t="s">
        <v>70</v>
      </c>
      <c r="D3" s="132">
        <v>36310</v>
      </c>
      <c r="E3" s="45" t="str">
        <f t="shared" ref="E3:E34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199</v>
      </c>
      <c r="H3" s="91">
        <f t="shared" ref="H3:H34" si="2">SUM(K3,M3,O3)</f>
        <v>0.10900462962962963</v>
      </c>
      <c r="I3" s="97">
        <f t="shared" ref="I3:I34" si="3">COUNT(J3,L3,N3)</f>
        <v>2</v>
      </c>
      <c r="J3" s="49">
        <v>100</v>
      </c>
      <c r="K3" s="50">
        <v>4.6574074074074073E-2</v>
      </c>
      <c r="L3" s="93">
        <v>99</v>
      </c>
      <c r="M3" s="50">
        <v>6.2430555555555559E-2</v>
      </c>
      <c r="N3" s="93"/>
      <c r="O3" s="94"/>
      <c r="Q3" s="11"/>
      <c r="R3" t="s">
        <v>47</v>
      </c>
    </row>
    <row r="4" spans="1:18" ht="14.95" customHeight="1" x14ac:dyDescent="0.25">
      <c r="A4" s="5" t="s">
        <v>86</v>
      </c>
      <c r="B4" s="146" t="s">
        <v>105</v>
      </c>
      <c r="C4" s="125" t="s">
        <v>70</v>
      </c>
      <c r="D4" s="133">
        <v>33422</v>
      </c>
      <c r="E4" s="70" t="str">
        <f t="shared" si="0"/>
        <v>F Senior</v>
      </c>
      <c r="F4" s="77">
        <v>2</v>
      </c>
      <c r="G4" s="77">
        <f t="shared" si="1"/>
        <v>196</v>
      </c>
      <c r="H4" s="80">
        <f t="shared" si="2"/>
        <v>0.20260416666666667</v>
      </c>
      <c r="I4" s="96">
        <f t="shared" si="3"/>
        <v>2</v>
      </c>
      <c r="J4" s="72">
        <v>98</v>
      </c>
      <c r="K4" s="73">
        <v>9.7118055555555555E-2</v>
      </c>
      <c r="L4" s="77">
        <v>98</v>
      </c>
      <c r="M4" s="73">
        <v>0.10548611111111111</v>
      </c>
      <c r="N4" s="77"/>
      <c r="O4" s="83"/>
    </row>
    <row r="5" spans="1:18" ht="14.95" customHeight="1" x14ac:dyDescent="0.25">
      <c r="A5" s="5" t="s">
        <v>96</v>
      </c>
      <c r="B5" s="146" t="s">
        <v>193</v>
      </c>
      <c r="C5" s="125" t="s">
        <v>70</v>
      </c>
      <c r="D5" s="133">
        <v>34615</v>
      </c>
      <c r="E5" s="70" t="str">
        <f t="shared" si="0"/>
        <v>F Senior</v>
      </c>
      <c r="F5" s="77">
        <v>3</v>
      </c>
      <c r="G5" s="77">
        <f t="shared" si="1"/>
        <v>100</v>
      </c>
      <c r="H5" s="80">
        <f t="shared" si="2"/>
        <v>6.0555555555555557E-2</v>
      </c>
      <c r="I5" s="96">
        <f t="shared" si="3"/>
        <v>1</v>
      </c>
      <c r="J5" s="72"/>
      <c r="K5" s="73"/>
      <c r="L5" s="77">
        <v>100</v>
      </c>
      <c r="M5" s="73">
        <v>6.0555555555555557E-2</v>
      </c>
      <c r="N5" s="77"/>
      <c r="O5" s="83"/>
    </row>
    <row r="6" spans="1:18" ht="14.95" customHeight="1" x14ac:dyDescent="0.25">
      <c r="A6" s="5" t="s">
        <v>84</v>
      </c>
      <c r="B6" s="146" t="s">
        <v>103</v>
      </c>
      <c r="C6" s="125" t="s">
        <v>70</v>
      </c>
      <c r="D6" s="133">
        <v>34582</v>
      </c>
      <c r="E6" s="70" t="str">
        <f t="shared" si="0"/>
        <v>F Senior</v>
      </c>
      <c r="F6" s="77">
        <v>4</v>
      </c>
      <c r="G6" s="77">
        <f t="shared" si="1"/>
        <v>99</v>
      </c>
      <c r="H6" s="80">
        <f t="shared" si="2"/>
        <v>5.2962962962962962E-2</v>
      </c>
      <c r="I6" s="96">
        <f t="shared" si="3"/>
        <v>1</v>
      </c>
      <c r="J6" s="72">
        <v>99</v>
      </c>
      <c r="K6" s="73">
        <v>5.2962962962962962E-2</v>
      </c>
      <c r="L6" s="77"/>
      <c r="M6" s="73"/>
      <c r="N6" s="77"/>
      <c r="O6" s="83"/>
    </row>
    <row r="7" spans="1:18" ht="14.95" customHeight="1" x14ac:dyDescent="0.25">
      <c r="A7" s="5" t="s">
        <v>85</v>
      </c>
      <c r="B7" s="146" t="s">
        <v>160</v>
      </c>
      <c r="C7" s="125" t="s">
        <v>70</v>
      </c>
      <c r="D7" s="133">
        <v>30459</v>
      </c>
      <c r="E7" s="70" t="str">
        <f t="shared" si="0"/>
        <v>F40</v>
      </c>
      <c r="F7" s="77">
        <v>1</v>
      </c>
      <c r="G7" s="77">
        <f t="shared" si="1"/>
        <v>200</v>
      </c>
      <c r="H7" s="80">
        <f t="shared" si="2"/>
        <v>0.13108796296296296</v>
      </c>
      <c r="I7" s="96">
        <f t="shared" si="3"/>
        <v>2</v>
      </c>
      <c r="J7" s="72">
        <v>100</v>
      </c>
      <c r="K7" s="73">
        <v>5.6377314814814818E-2</v>
      </c>
      <c r="L7" s="77">
        <v>100</v>
      </c>
      <c r="M7" s="73">
        <v>7.4710648148148151E-2</v>
      </c>
      <c r="N7" s="77"/>
      <c r="O7" s="83"/>
      <c r="Q7" s="18"/>
    </row>
    <row r="8" spans="1:18" ht="14.95" customHeight="1" x14ac:dyDescent="0.25">
      <c r="A8" s="5" t="s">
        <v>84</v>
      </c>
      <c r="B8" s="146" t="s">
        <v>107</v>
      </c>
      <c r="C8" s="125" t="s">
        <v>70</v>
      </c>
      <c r="D8" s="133">
        <v>28595</v>
      </c>
      <c r="E8" s="70" t="str">
        <f t="shared" si="0"/>
        <v>F40</v>
      </c>
      <c r="F8" s="77">
        <v>2</v>
      </c>
      <c r="G8" s="77">
        <f t="shared" si="1"/>
        <v>197</v>
      </c>
      <c r="H8" s="80">
        <f t="shared" si="2"/>
        <v>0.27531250000000002</v>
      </c>
      <c r="I8" s="96">
        <f t="shared" si="3"/>
        <v>2</v>
      </c>
      <c r="J8" s="72">
        <v>99</v>
      </c>
      <c r="K8" s="80">
        <v>0.11912037037037038</v>
      </c>
      <c r="L8" s="77">
        <v>98</v>
      </c>
      <c r="M8" s="73">
        <v>0.15619212962962964</v>
      </c>
      <c r="N8" s="77"/>
      <c r="O8" s="83"/>
    </row>
    <row r="9" spans="1:18" ht="14.95" x14ac:dyDescent="0.25">
      <c r="A9" s="5" t="s">
        <v>85</v>
      </c>
      <c r="B9" s="146" t="s">
        <v>106</v>
      </c>
      <c r="C9" s="125" t="s">
        <v>70</v>
      </c>
      <c r="D9" s="133">
        <v>31603</v>
      </c>
      <c r="E9" s="70" t="str">
        <f t="shared" si="0"/>
        <v>F40</v>
      </c>
      <c r="F9" s="77">
        <v>3</v>
      </c>
      <c r="G9" s="77">
        <f t="shared" si="1"/>
        <v>99</v>
      </c>
      <c r="H9" s="80">
        <f t="shared" si="2"/>
        <v>9.5069444444444443E-2</v>
      </c>
      <c r="I9" s="96">
        <f t="shared" si="3"/>
        <v>1</v>
      </c>
      <c r="J9" s="72"/>
      <c r="K9" s="73"/>
      <c r="L9" s="77">
        <v>99</v>
      </c>
      <c r="M9" s="73">
        <v>9.5069444444444443E-2</v>
      </c>
      <c r="N9" s="77"/>
      <c r="O9" s="83"/>
    </row>
    <row r="10" spans="1:18" ht="14.95" customHeight="1" x14ac:dyDescent="0.25">
      <c r="A10" s="5" t="s">
        <v>87</v>
      </c>
      <c r="B10" s="146" t="s">
        <v>108</v>
      </c>
      <c r="C10" s="125" t="s">
        <v>70</v>
      </c>
      <c r="D10" s="133">
        <v>26552</v>
      </c>
      <c r="E10" s="70" t="str">
        <f t="shared" si="0"/>
        <v>F50</v>
      </c>
      <c r="F10" s="77">
        <v>1</v>
      </c>
      <c r="G10" s="77">
        <f t="shared" si="1"/>
        <v>200</v>
      </c>
      <c r="H10" s="80">
        <f t="shared" si="2"/>
        <v>0.11871527777777777</v>
      </c>
      <c r="I10" s="96">
        <f t="shared" si="3"/>
        <v>2</v>
      </c>
      <c r="J10" s="72">
        <v>100</v>
      </c>
      <c r="K10" s="80">
        <v>5.3599537037037036E-2</v>
      </c>
      <c r="L10" s="77">
        <v>100</v>
      </c>
      <c r="M10" s="73">
        <v>6.5115740740740738E-2</v>
      </c>
      <c r="N10" s="77"/>
      <c r="O10" s="83"/>
    </row>
    <row r="11" spans="1:18" ht="14.95" customHeight="1" x14ac:dyDescent="0.25">
      <c r="A11" s="5" t="s">
        <v>87</v>
      </c>
      <c r="B11" s="146" t="s">
        <v>156</v>
      </c>
      <c r="C11" s="125" t="s">
        <v>70</v>
      </c>
      <c r="D11" s="133">
        <v>27667</v>
      </c>
      <c r="E11" s="70" t="str">
        <f t="shared" si="0"/>
        <v>F50</v>
      </c>
      <c r="F11" s="77">
        <v>2</v>
      </c>
      <c r="G11" s="77">
        <f t="shared" si="1"/>
        <v>196</v>
      </c>
      <c r="H11" s="80">
        <f t="shared" si="2"/>
        <v>0.15252314814814816</v>
      </c>
      <c r="I11" s="96">
        <f t="shared" si="3"/>
        <v>2</v>
      </c>
      <c r="J11" s="72">
        <v>98</v>
      </c>
      <c r="K11" s="73">
        <v>6.4259259259259266E-2</v>
      </c>
      <c r="L11" s="77">
        <v>98</v>
      </c>
      <c r="M11" s="73">
        <v>8.8263888888888892E-2</v>
      </c>
      <c r="N11" s="77"/>
      <c r="O11" s="83"/>
    </row>
    <row r="12" spans="1:18" ht="14.95" customHeight="1" x14ac:dyDescent="0.25">
      <c r="A12" s="5" t="s">
        <v>84</v>
      </c>
      <c r="B12" s="146" t="s">
        <v>113</v>
      </c>
      <c r="C12" s="125" t="s">
        <v>70</v>
      </c>
      <c r="D12" s="133">
        <v>26580</v>
      </c>
      <c r="E12" s="70" t="str">
        <f t="shared" si="0"/>
        <v>F50</v>
      </c>
      <c r="F12" s="77">
        <v>3</v>
      </c>
      <c r="G12" s="77">
        <f t="shared" si="1"/>
        <v>195</v>
      </c>
      <c r="H12" s="80">
        <f t="shared" si="2"/>
        <v>0.14807870370370371</v>
      </c>
      <c r="I12" s="96">
        <f t="shared" si="3"/>
        <v>2</v>
      </c>
      <c r="J12" s="72">
        <v>96</v>
      </c>
      <c r="K12" s="80">
        <v>6.9571759259259264E-2</v>
      </c>
      <c r="L12" s="77">
        <v>99</v>
      </c>
      <c r="M12" s="73">
        <v>7.8506944444444449E-2</v>
      </c>
      <c r="N12" s="77"/>
      <c r="O12" s="83"/>
    </row>
    <row r="13" spans="1:18" ht="14.95" customHeight="1" x14ac:dyDescent="0.25">
      <c r="A13" s="5" t="s">
        <v>90</v>
      </c>
      <c r="B13" s="146" t="s">
        <v>111</v>
      </c>
      <c r="C13" s="189" t="s">
        <v>70</v>
      </c>
      <c r="D13" s="133">
        <v>27233</v>
      </c>
      <c r="E13" s="70" t="str">
        <f t="shared" si="0"/>
        <v>F50</v>
      </c>
      <c r="F13" s="77">
        <v>4</v>
      </c>
      <c r="G13" s="77">
        <f t="shared" si="1"/>
        <v>193</v>
      </c>
      <c r="H13" s="80">
        <f t="shared" si="2"/>
        <v>0.1638425925925926</v>
      </c>
      <c r="I13" s="96">
        <f t="shared" si="3"/>
        <v>2</v>
      </c>
      <c r="J13" s="72">
        <v>97</v>
      </c>
      <c r="K13" s="73">
        <v>6.9155092592592587E-2</v>
      </c>
      <c r="L13" s="77">
        <v>96</v>
      </c>
      <c r="M13" s="73">
        <v>9.4687499999999994E-2</v>
      </c>
      <c r="N13" s="77"/>
      <c r="O13" s="83"/>
    </row>
    <row r="14" spans="1:18" ht="14.95" customHeight="1" x14ac:dyDescent="0.25">
      <c r="A14" s="5" t="s">
        <v>89</v>
      </c>
      <c r="B14" s="146" t="s">
        <v>110</v>
      </c>
      <c r="C14" s="125" t="s">
        <v>70</v>
      </c>
      <c r="D14" s="133">
        <v>24477</v>
      </c>
      <c r="E14" s="70" t="str">
        <f t="shared" si="0"/>
        <v>F50</v>
      </c>
      <c r="F14" s="77">
        <v>5</v>
      </c>
      <c r="G14" s="77">
        <f t="shared" si="1"/>
        <v>191</v>
      </c>
      <c r="H14" s="80">
        <f t="shared" si="2"/>
        <v>0.16961805555555554</v>
      </c>
      <c r="I14" s="96">
        <f t="shared" si="3"/>
        <v>2</v>
      </c>
      <c r="J14" s="72">
        <v>94</v>
      </c>
      <c r="K14" s="80">
        <v>7.5173611111111108E-2</v>
      </c>
      <c r="L14" s="77">
        <v>97</v>
      </c>
      <c r="M14" s="73">
        <v>9.4444444444444442E-2</v>
      </c>
      <c r="N14" s="77"/>
      <c r="O14" s="83"/>
    </row>
    <row r="15" spans="1:18" ht="14.95" customHeight="1" x14ac:dyDescent="0.25">
      <c r="A15" s="5" t="s">
        <v>88</v>
      </c>
      <c r="B15" s="146" t="s">
        <v>109</v>
      </c>
      <c r="C15" s="125" t="s">
        <v>70</v>
      </c>
      <c r="D15" s="133">
        <v>25546</v>
      </c>
      <c r="E15" s="70" t="str">
        <f t="shared" si="0"/>
        <v>F50</v>
      </c>
      <c r="F15" s="77">
        <v>6</v>
      </c>
      <c r="G15" s="77">
        <f t="shared" si="1"/>
        <v>190</v>
      </c>
      <c r="H15" s="80">
        <f t="shared" si="2"/>
        <v>0.16467592592592592</v>
      </c>
      <c r="I15" s="96">
        <f t="shared" si="3"/>
        <v>2</v>
      </c>
      <c r="J15" s="72">
        <v>95</v>
      </c>
      <c r="K15" s="73">
        <v>6.9710648148148147E-2</v>
      </c>
      <c r="L15" s="77">
        <v>95</v>
      </c>
      <c r="M15" s="73">
        <v>9.4965277777777773E-2</v>
      </c>
      <c r="N15" s="77"/>
      <c r="O15" s="83"/>
    </row>
    <row r="16" spans="1:18" ht="14.95" customHeight="1" x14ac:dyDescent="0.25">
      <c r="A16" s="5" t="s">
        <v>89</v>
      </c>
      <c r="B16" s="146" t="s">
        <v>115</v>
      </c>
      <c r="C16" s="125" t="s">
        <v>70</v>
      </c>
      <c r="D16" s="133">
        <v>27578</v>
      </c>
      <c r="E16" s="70" t="str">
        <f t="shared" si="0"/>
        <v>F50</v>
      </c>
      <c r="F16" s="77">
        <v>7</v>
      </c>
      <c r="G16" s="77">
        <f t="shared" si="1"/>
        <v>187</v>
      </c>
      <c r="H16" s="80">
        <f t="shared" si="2"/>
        <v>0.18299768518518517</v>
      </c>
      <c r="I16" s="96">
        <f t="shared" si="3"/>
        <v>2</v>
      </c>
      <c r="J16" s="72">
        <v>93</v>
      </c>
      <c r="K16" s="73">
        <v>8.7210648148148148E-2</v>
      </c>
      <c r="L16" s="77">
        <v>94</v>
      </c>
      <c r="M16" s="73">
        <v>9.5787037037037032E-2</v>
      </c>
      <c r="N16" s="77"/>
      <c r="O16" s="83"/>
    </row>
    <row r="17" spans="1:15" ht="14.95" customHeight="1" x14ac:dyDescent="0.25">
      <c r="A17" s="5" t="s">
        <v>101</v>
      </c>
      <c r="B17" s="146" t="s">
        <v>176</v>
      </c>
      <c r="C17" s="125" t="s">
        <v>70</v>
      </c>
      <c r="D17" s="133">
        <v>27452</v>
      </c>
      <c r="E17" s="70" t="str">
        <f t="shared" si="0"/>
        <v>F50</v>
      </c>
      <c r="F17" s="77">
        <v>8</v>
      </c>
      <c r="G17" s="77">
        <f t="shared" si="1"/>
        <v>99</v>
      </c>
      <c r="H17" s="80">
        <f t="shared" si="2"/>
        <v>5.9814814814814814E-2</v>
      </c>
      <c r="I17" s="96">
        <f t="shared" si="3"/>
        <v>1</v>
      </c>
      <c r="J17" s="72">
        <v>99</v>
      </c>
      <c r="K17" s="80">
        <v>5.9814814814814814E-2</v>
      </c>
      <c r="L17" s="77"/>
      <c r="M17" s="73"/>
      <c r="N17" s="77"/>
      <c r="O17" s="83"/>
    </row>
    <row r="18" spans="1:15" ht="14.95" customHeight="1" x14ac:dyDescent="0.25">
      <c r="A18" s="5" t="s">
        <v>91</v>
      </c>
      <c r="B18" s="146" t="s">
        <v>118</v>
      </c>
      <c r="C18" s="125" t="s">
        <v>70</v>
      </c>
      <c r="D18" s="133">
        <v>23285</v>
      </c>
      <c r="E18" s="70" t="str">
        <f t="shared" si="0"/>
        <v>F60</v>
      </c>
      <c r="F18" s="77">
        <v>1</v>
      </c>
      <c r="G18" s="77">
        <f t="shared" si="1"/>
        <v>199</v>
      </c>
      <c r="H18" s="80">
        <f t="shared" si="2"/>
        <v>0.16304398148148147</v>
      </c>
      <c r="I18" s="96">
        <f t="shared" si="3"/>
        <v>2</v>
      </c>
      <c r="J18" s="72">
        <v>99</v>
      </c>
      <c r="K18" s="80">
        <v>7.4791666666666673E-2</v>
      </c>
      <c r="L18" s="77">
        <v>100</v>
      </c>
      <c r="M18" s="73">
        <v>8.8252314814814811E-2</v>
      </c>
      <c r="N18" s="77"/>
      <c r="O18" s="83"/>
    </row>
    <row r="19" spans="1:15" ht="14.95" customHeight="1" x14ac:dyDescent="0.25">
      <c r="A19" s="5" t="s">
        <v>87</v>
      </c>
      <c r="B19" s="146" t="s">
        <v>116</v>
      </c>
      <c r="C19" s="125" t="s">
        <v>70</v>
      </c>
      <c r="D19" s="133">
        <v>22654</v>
      </c>
      <c r="E19" s="70" t="str">
        <f t="shared" si="0"/>
        <v>F60</v>
      </c>
      <c r="F19" s="77">
        <v>2</v>
      </c>
      <c r="G19" s="77">
        <f t="shared" si="1"/>
        <v>196</v>
      </c>
      <c r="H19" s="80">
        <f t="shared" si="2"/>
        <v>0.18031249999999999</v>
      </c>
      <c r="I19" s="96">
        <f t="shared" si="3"/>
        <v>2</v>
      </c>
      <c r="J19" s="72">
        <v>99</v>
      </c>
      <c r="K19" s="80">
        <v>7.4791666666666673E-2</v>
      </c>
      <c r="L19" s="77">
        <v>97</v>
      </c>
      <c r="M19" s="73">
        <v>0.10552083333333333</v>
      </c>
      <c r="N19" s="77"/>
      <c r="O19" s="83"/>
    </row>
    <row r="20" spans="1:15" ht="14.95" customHeight="1" x14ac:dyDescent="0.25">
      <c r="A20" s="5" t="s">
        <v>89</v>
      </c>
      <c r="B20" s="146" t="s">
        <v>119</v>
      </c>
      <c r="C20" s="125" t="s">
        <v>70</v>
      </c>
      <c r="D20" s="133">
        <v>22408</v>
      </c>
      <c r="E20" s="70" t="str">
        <f t="shared" si="0"/>
        <v>F60</v>
      </c>
      <c r="F20" s="77">
        <v>3</v>
      </c>
      <c r="G20" s="77">
        <f t="shared" si="1"/>
        <v>194</v>
      </c>
      <c r="H20" s="80">
        <f t="shared" si="2"/>
        <v>0.18556712962962962</v>
      </c>
      <c r="I20" s="96">
        <f t="shared" si="3"/>
        <v>2</v>
      </c>
      <c r="J20" s="72">
        <v>95</v>
      </c>
      <c r="K20" s="73">
        <v>9.6956018518518525E-2</v>
      </c>
      <c r="L20" s="77">
        <v>99</v>
      </c>
      <c r="M20" s="73">
        <v>8.8611111111111113E-2</v>
      </c>
      <c r="N20" s="77"/>
      <c r="O20" s="83"/>
    </row>
    <row r="21" spans="1:15" ht="14.95" customHeight="1" x14ac:dyDescent="0.25">
      <c r="A21" s="5" t="s">
        <v>86</v>
      </c>
      <c r="B21" s="146" t="s">
        <v>177</v>
      </c>
      <c r="C21" s="125" t="s">
        <v>70</v>
      </c>
      <c r="D21" s="133">
        <v>23117</v>
      </c>
      <c r="E21" s="70" t="str">
        <f t="shared" si="0"/>
        <v>F60</v>
      </c>
      <c r="F21" s="77">
        <v>4</v>
      </c>
      <c r="G21" s="77">
        <f t="shared" si="1"/>
        <v>194</v>
      </c>
      <c r="H21" s="80">
        <f t="shared" si="2"/>
        <v>0.18876157407407407</v>
      </c>
      <c r="I21" s="96">
        <f t="shared" si="3"/>
        <v>2</v>
      </c>
      <c r="J21" s="72">
        <v>96</v>
      </c>
      <c r="K21" s="73">
        <v>9.0972222222222218E-2</v>
      </c>
      <c r="L21" s="77">
        <v>98</v>
      </c>
      <c r="M21" s="73">
        <v>9.778935185185185E-2</v>
      </c>
      <c r="N21" s="77"/>
      <c r="O21" s="83"/>
    </row>
    <row r="22" spans="1:15" ht="14.95" customHeight="1" x14ac:dyDescent="0.25">
      <c r="A22" s="5" t="s">
        <v>85</v>
      </c>
      <c r="B22" s="146" t="s">
        <v>173</v>
      </c>
      <c r="C22" s="125" t="s">
        <v>70</v>
      </c>
      <c r="D22" s="133">
        <v>23947</v>
      </c>
      <c r="E22" s="70" t="str">
        <f t="shared" si="0"/>
        <v>F60</v>
      </c>
      <c r="F22" s="77">
        <v>5</v>
      </c>
      <c r="G22" s="77">
        <f t="shared" si="1"/>
        <v>100</v>
      </c>
      <c r="H22" s="80">
        <f t="shared" si="2"/>
        <v>6.0636574074074072E-2</v>
      </c>
      <c r="I22" s="96">
        <f t="shared" si="3"/>
        <v>1</v>
      </c>
      <c r="J22" s="72">
        <v>100</v>
      </c>
      <c r="K22" s="80">
        <v>6.0636574074074072E-2</v>
      </c>
      <c r="L22" s="77"/>
      <c r="M22" s="73"/>
      <c r="N22" s="77"/>
      <c r="O22" s="83"/>
    </row>
    <row r="23" spans="1:15" ht="14.95" customHeight="1" x14ac:dyDescent="0.25">
      <c r="A23" s="5" t="s">
        <v>86</v>
      </c>
      <c r="B23" s="146" t="s">
        <v>117</v>
      </c>
      <c r="C23" s="125" t="s">
        <v>70</v>
      </c>
      <c r="D23" s="133">
        <v>24267</v>
      </c>
      <c r="E23" s="70" t="str">
        <f t="shared" si="0"/>
        <v>F60</v>
      </c>
      <c r="F23" s="77">
        <v>6</v>
      </c>
      <c r="G23" s="77">
        <f t="shared" si="1"/>
        <v>97</v>
      </c>
      <c r="H23" s="80">
        <f t="shared" si="2"/>
        <v>7.5833333333333336E-2</v>
      </c>
      <c r="I23" s="96">
        <f t="shared" si="3"/>
        <v>1</v>
      </c>
      <c r="J23" s="72">
        <v>97</v>
      </c>
      <c r="K23" s="73">
        <v>7.5833333333333336E-2</v>
      </c>
      <c r="L23" s="77"/>
      <c r="M23" s="73"/>
      <c r="N23" s="77"/>
      <c r="O23" s="83"/>
    </row>
    <row r="24" spans="1:15" ht="14.95" customHeight="1" x14ac:dyDescent="0.25">
      <c r="A24" s="5" t="s">
        <v>86</v>
      </c>
      <c r="B24" s="146" t="s">
        <v>189</v>
      </c>
      <c r="C24" s="125" t="s">
        <v>70</v>
      </c>
      <c r="D24" s="133">
        <v>22208</v>
      </c>
      <c r="E24" s="70" t="str">
        <f t="shared" si="0"/>
        <v>F60</v>
      </c>
      <c r="F24" s="77">
        <v>7</v>
      </c>
      <c r="G24" s="77">
        <f t="shared" si="1"/>
        <v>94</v>
      </c>
      <c r="H24" s="80">
        <f t="shared" si="2"/>
        <v>9.8425925925925931E-2</v>
      </c>
      <c r="I24" s="96">
        <f t="shared" si="3"/>
        <v>1</v>
      </c>
      <c r="J24" s="72">
        <v>94</v>
      </c>
      <c r="K24" s="73">
        <v>9.8425925925925931E-2</v>
      </c>
      <c r="L24" s="77"/>
      <c r="M24" s="73"/>
      <c r="N24" s="77"/>
      <c r="O24" s="83"/>
    </row>
    <row r="25" spans="1:15" ht="14.95" customHeight="1" x14ac:dyDescent="0.25">
      <c r="A25" s="5" t="s">
        <v>92</v>
      </c>
      <c r="B25" s="146" t="s">
        <v>120</v>
      </c>
      <c r="C25" s="125" t="s">
        <v>70</v>
      </c>
      <c r="D25" s="133">
        <v>17774</v>
      </c>
      <c r="E25" s="70" t="str">
        <f t="shared" si="0"/>
        <v>F70</v>
      </c>
      <c r="F25" s="77">
        <v>1</v>
      </c>
      <c r="G25" s="77">
        <f t="shared" si="1"/>
        <v>200</v>
      </c>
      <c r="H25" s="80">
        <f t="shared" si="2"/>
        <v>0.1756712962962963</v>
      </c>
      <c r="I25" s="96">
        <f t="shared" si="3"/>
        <v>2</v>
      </c>
      <c r="J25" s="72">
        <v>100</v>
      </c>
      <c r="K25" s="80">
        <v>8.7083333333333332E-2</v>
      </c>
      <c r="L25" s="77">
        <v>100</v>
      </c>
      <c r="M25" s="73">
        <v>8.8587962962962966E-2</v>
      </c>
      <c r="N25" s="77"/>
      <c r="O25" s="83"/>
    </row>
    <row r="26" spans="1:15" ht="14.95" customHeight="1" x14ac:dyDescent="0.25">
      <c r="A26" s="5" t="s">
        <v>86</v>
      </c>
      <c r="B26" s="146" t="s">
        <v>121</v>
      </c>
      <c r="C26" s="125" t="s">
        <v>71</v>
      </c>
      <c r="D26" s="133">
        <v>33513</v>
      </c>
      <c r="E26" s="70" t="str">
        <f t="shared" si="0"/>
        <v>M Senior</v>
      </c>
      <c r="F26" s="77">
        <v>1</v>
      </c>
      <c r="G26" s="77">
        <f t="shared" si="1"/>
        <v>200</v>
      </c>
      <c r="H26" s="80">
        <f t="shared" si="2"/>
        <v>8.8564814814814818E-2</v>
      </c>
      <c r="I26" s="96">
        <f t="shared" si="3"/>
        <v>2</v>
      </c>
      <c r="J26" s="72">
        <v>100</v>
      </c>
      <c r="K26" s="73">
        <v>3.9432870370370368E-2</v>
      </c>
      <c r="L26" s="77">
        <v>100</v>
      </c>
      <c r="M26" s="73">
        <v>4.9131944444444443E-2</v>
      </c>
      <c r="N26" s="77"/>
      <c r="O26" s="83"/>
    </row>
    <row r="27" spans="1:15" ht="14.95" customHeight="1" x14ac:dyDescent="0.25">
      <c r="A27" s="5" t="s">
        <v>84</v>
      </c>
      <c r="B27" s="146" t="s">
        <v>103</v>
      </c>
      <c r="C27" s="125" t="s">
        <v>71</v>
      </c>
      <c r="D27" s="133">
        <v>33091</v>
      </c>
      <c r="E27" s="70" t="str">
        <f t="shared" si="0"/>
        <v>M Senior</v>
      </c>
      <c r="F27" s="77">
        <v>2</v>
      </c>
      <c r="G27" s="77">
        <f t="shared" si="1"/>
        <v>197</v>
      </c>
      <c r="H27" s="80">
        <f t="shared" si="2"/>
        <v>9.9942129629629617E-2</v>
      </c>
      <c r="I27" s="96">
        <f t="shared" si="3"/>
        <v>2</v>
      </c>
      <c r="J27" s="72">
        <v>98</v>
      </c>
      <c r="K27" s="73">
        <v>4.4872685185185182E-2</v>
      </c>
      <c r="L27" s="77">
        <v>99</v>
      </c>
      <c r="M27" s="73">
        <v>5.5069444444444442E-2</v>
      </c>
      <c r="N27" s="77"/>
      <c r="O27" s="83"/>
    </row>
    <row r="28" spans="1:15" ht="14.95" x14ac:dyDescent="0.25">
      <c r="A28" s="5" t="s">
        <v>93</v>
      </c>
      <c r="B28" s="146" t="s">
        <v>124</v>
      </c>
      <c r="C28" s="125" t="s">
        <v>71</v>
      </c>
      <c r="D28" s="133">
        <v>35362</v>
      </c>
      <c r="E28" s="70" t="str">
        <f t="shared" si="0"/>
        <v>M Senior</v>
      </c>
      <c r="F28" s="77">
        <v>3</v>
      </c>
      <c r="G28" s="77">
        <f t="shared" si="1"/>
        <v>99</v>
      </c>
      <c r="H28" s="80">
        <f t="shared" si="2"/>
        <v>4.4710648148148145E-2</v>
      </c>
      <c r="I28" s="96">
        <f t="shared" si="3"/>
        <v>1</v>
      </c>
      <c r="J28" s="72">
        <v>99</v>
      </c>
      <c r="K28" s="80">
        <v>4.4710648148148145E-2</v>
      </c>
      <c r="L28" s="77"/>
      <c r="M28" s="73"/>
      <c r="N28" s="77"/>
      <c r="O28" s="83"/>
    </row>
    <row r="29" spans="1:15" ht="14.95" x14ac:dyDescent="0.25">
      <c r="A29" s="5" t="s">
        <v>91</v>
      </c>
      <c r="B29" s="146" t="s">
        <v>123</v>
      </c>
      <c r="C29" s="125" t="s">
        <v>71</v>
      </c>
      <c r="D29" s="133">
        <v>34114</v>
      </c>
      <c r="E29" s="70" t="str">
        <f t="shared" si="0"/>
        <v>M Senior</v>
      </c>
      <c r="F29" s="77">
        <v>4</v>
      </c>
      <c r="G29" s="77">
        <f t="shared" si="1"/>
        <v>97</v>
      </c>
      <c r="H29" s="80">
        <f t="shared" si="2"/>
        <v>4.9930555555555554E-2</v>
      </c>
      <c r="I29" s="96">
        <f t="shared" si="3"/>
        <v>1</v>
      </c>
      <c r="J29" s="72">
        <v>97</v>
      </c>
      <c r="K29" s="73">
        <v>4.9930555555555554E-2</v>
      </c>
      <c r="L29" s="77"/>
      <c r="M29" s="73"/>
      <c r="N29" s="77"/>
      <c r="O29" s="83"/>
    </row>
    <row r="30" spans="1:15" ht="14.95" x14ac:dyDescent="0.25">
      <c r="A30" s="5" t="s">
        <v>89</v>
      </c>
      <c r="B30" s="146" t="s">
        <v>126</v>
      </c>
      <c r="C30" s="125" t="s">
        <v>71</v>
      </c>
      <c r="D30" s="133">
        <v>29844</v>
      </c>
      <c r="E30" s="70" t="str">
        <f t="shared" si="0"/>
        <v>M40</v>
      </c>
      <c r="F30" s="77">
        <v>1</v>
      </c>
      <c r="G30" s="77">
        <f t="shared" si="1"/>
        <v>199</v>
      </c>
      <c r="H30" s="80">
        <f t="shared" si="2"/>
        <v>0.10712962962962963</v>
      </c>
      <c r="I30" s="96">
        <f t="shared" si="3"/>
        <v>2</v>
      </c>
      <c r="J30" s="72">
        <v>100</v>
      </c>
      <c r="K30" s="73">
        <v>4.5335648148148146E-2</v>
      </c>
      <c r="L30" s="77">
        <v>99</v>
      </c>
      <c r="M30" s="73">
        <v>6.1793981481481484E-2</v>
      </c>
      <c r="N30" s="77"/>
      <c r="O30" s="83"/>
    </row>
    <row r="31" spans="1:15" ht="14.95" x14ac:dyDescent="0.25">
      <c r="A31" s="5" t="s">
        <v>94</v>
      </c>
      <c r="B31" s="146" t="s">
        <v>131</v>
      </c>
      <c r="C31" s="125" t="s">
        <v>71</v>
      </c>
      <c r="D31" s="133">
        <v>28807</v>
      </c>
      <c r="E31" s="70" t="str">
        <f t="shared" si="0"/>
        <v>M40</v>
      </c>
      <c r="F31" s="77">
        <v>2</v>
      </c>
      <c r="G31" s="77">
        <f t="shared" si="1"/>
        <v>194</v>
      </c>
      <c r="H31" s="80">
        <f t="shared" si="2"/>
        <v>0.1217013888888889</v>
      </c>
      <c r="I31" s="96">
        <f t="shared" si="3"/>
        <v>2</v>
      </c>
      <c r="J31" s="72">
        <v>94</v>
      </c>
      <c r="K31" s="73">
        <v>6.1145833333333337E-2</v>
      </c>
      <c r="L31" s="77">
        <v>100</v>
      </c>
      <c r="M31" s="73">
        <v>6.0555555555555557E-2</v>
      </c>
      <c r="N31" s="77"/>
      <c r="O31" s="83"/>
    </row>
    <row r="32" spans="1:15" ht="14.95" x14ac:dyDescent="0.25">
      <c r="A32" s="5" t="s">
        <v>96</v>
      </c>
      <c r="B32" s="146" t="s">
        <v>133</v>
      </c>
      <c r="C32" s="125" t="s">
        <v>71</v>
      </c>
      <c r="D32" s="133">
        <v>29113</v>
      </c>
      <c r="E32" s="70" t="str">
        <f t="shared" si="0"/>
        <v>M40</v>
      </c>
      <c r="F32" s="77">
        <v>3</v>
      </c>
      <c r="G32" s="77">
        <f t="shared" si="1"/>
        <v>193</v>
      </c>
      <c r="H32" s="80">
        <f t="shared" si="2"/>
        <v>0.111875</v>
      </c>
      <c r="I32" s="96">
        <f t="shared" si="3"/>
        <v>2</v>
      </c>
      <c r="J32" s="84">
        <v>96</v>
      </c>
      <c r="K32" s="73">
        <v>4.9930555555555554E-2</v>
      </c>
      <c r="L32" s="77">
        <v>97</v>
      </c>
      <c r="M32" s="73">
        <v>6.1944444444444448E-2</v>
      </c>
      <c r="N32" s="77"/>
      <c r="O32" s="83"/>
    </row>
    <row r="33" spans="1:15" ht="14.95" x14ac:dyDescent="0.25">
      <c r="A33" s="5" t="s">
        <v>71</v>
      </c>
      <c r="B33" s="146" t="s">
        <v>136</v>
      </c>
      <c r="C33" s="125" t="s">
        <v>71</v>
      </c>
      <c r="D33" s="133">
        <v>29158</v>
      </c>
      <c r="E33" s="70" t="str">
        <f t="shared" si="0"/>
        <v>M40</v>
      </c>
      <c r="F33" s="77">
        <v>4</v>
      </c>
      <c r="G33" s="77">
        <f t="shared" si="1"/>
        <v>188</v>
      </c>
      <c r="H33" s="80">
        <f t="shared" si="2"/>
        <v>0.26768518518518519</v>
      </c>
      <c r="I33" s="96">
        <f t="shared" si="3"/>
        <v>2</v>
      </c>
      <c r="J33" s="72">
        <v>92</v>
      </c>
      <c r="K33" s="73">
        <v>6.9768518518518521E-2</v>
      </c>
      <c r="L33" s="77">
        <v>96</v>
      </c>
      <c r="M33" s="73">
        <v>0.19791666666666666</v>
      </c>
      <c r="N33" s="77"/>
      <c r="O33" s="83"/>
    </row>
    <row r="34" spans="1:15" x14ac:dyDescent="0.25">
      <c r="A34" s="5" t="s">
        <v>86</v>
      </c>
      <c r="B34" s="146" t="s">
        <v>129</v>
      </c>
      <c r="C34" s="125" t="s">
        <v>71</v>
      </c>
      <c r="D34" s="133">
        <v>29091</v>
      </c>
      <c r="E34" s="70" t="str">
        <f t="shared" si="0"/>
        <v>M40</v>
      </c>
      <c r="F34" s="77">
        <v>5</v>
      </c>
      <c r="G34" s="77">
        <f t="shared" si="1"/>
        <v>99</v>
      </c>
      <c r="H34" s="80">
        <f t="shared" si="2"/>
        <v>4.8321759259259259E-2</v>
      </c>
      <c r="I34" s="96">
        <f t="shared" si="3"/>
        <v>1</v>
      </c>
      <c r="J34" s="72">
        <v>99</v>
      </c>
      <c r="K34" s="73">
        <v>4.8321759259259259E-2</v>
      </c>
      <c r="L34" s="77"/>
      <c r="M34" s="73"/>
      <c r="N34" s="77"/>
      <c r="O34" s="83"/>
    </row>
    <row r="35" spans="1:15" x14ac:dyDescent="0.25">
      <c r="A35" s="5" t="s">
        <v>91</v>
      </c>
      <c r="B35" s="146" t="s">
        <v>128</v>
      </c>
      <c r="C35" s="125" t="s">
        <v>71</v>
      </c>
      <c r="D35" s="133">
        <v>30021</v>
      </c>
      <c r="E35" s="70" t="str">
        <f t="shared" ref="E35:E57" si="4">IF(D35="","",
_xlfn.LET(
_xlpm.dob,D35,
_xlpm.gender,UPPER(C35),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M40</v>
      </c>
      <c r="F35" s="77">
        <v>6</v>
      </c>
      <c r="G35" s="77">
        <f t="shared" ref="G35:G57" si="5">SUM(J35,L35,N35)</f>
        <v>98</v>
      </c>
      <c r="H35" s="80">
        <f t="shared" ref="H35:H57" si="6">SUM(K35,M35,O35)</f>
        <v>4.9027777777777781E-2</v>
      </c>
      <c r="I35" s="96">
        <f t="shared" ref="I35:I57" si="7">COUNT(J35,L35,N35)</f>
        <v>1</v>
      </c>
      <c r="J35" s="72">
        <v>98</v>
      </c>
      <c r="K35" s="73">
        <v>4.9027777777777781E-2</v>
      </c>
      <c r="L35" s="77"/>
      <c r="M35" s="73"/>
      <c r="N35" s="77"/>
      <c r="O35" s="83"/>
    </row>
    <row r="36" spans="1:15" x14ac:dyDescent="0.25">
      <c r="A36" s="5" t="s">
        <v>85</v>
      </c>
      <c r="B36" s="146" t="s">
        <v>135</v>
      </c>
      <c r="C36" s="125" t="s">
        <v>71</v>
      </c>
      <c r="D36" s="133">
        <v>29703</v>
      </c>
      <c r="E36" s="70" t="str">
        <f t="shared" si="4"/>
        <v>M40</v>
      </c>
      <c r="F36" s="77">
        <v>6</v>
      </c>
      <c r="G36" s="77">
        <f t="shared" si="5"/>
        <v>98</v>
      </c>
      <c r="H36" s="80">
        <f t="shared" si="6"/>
        <v>6.1828703703703705E-2</v>
      </c>
      <c r="I36" s="96">
        <f t="shared" si="7"/>
        <v>1</v>
      </c>
      <c r="J36" s="72"/>
      <c r="K36" s="73"/>
      <c r="L36" s="77">
        <v>98</v>
      </c>
      <c r="M36" s="73">
        <v>6.1828703703703705E-2</v>
      </c>
      <c r="N36" s="77"/>
      <c r="O36" s="83"/>
    </row>
    <row r="37" spans="1:15" x14ac:dyDescent="0.25">
      <c r="A37" s="5" t="s">
        <v>95</v>
      </c>
      <c r="B37" s="146" t="s">
        <v>127</v>
      </c>
      <c r="C37" s="125" t="s">
        <v>71</v>
      </c>
      <c r="D37" s="133">
        <v>29812</v>
      </c>
      <c r="E37" s="70" t="str">
        <f t="shared" si="4"/>
        <v>M40</v>
      </c>
      <c r="F37" s="77">
        <v>8</v>
      </c>
      <c r="G37" s="77">
        <f t="shared" si="5"/>
        <v>97</v>
      </c>
      <c r="H37" s="80">
        <f t="shared" si="6"/>
        <v>4.9236111111111112E-2</v>
      </c>
      <c r="I37" s="96">
        <f t="shared" si="7"/>
        <v>1</v>
      </c>
      <c r="J37" s="72">
        <v>97</v>
      </c>
      <c r="K37" s="73">
        <v>4.9236111111111112E-2</v>
      </c>
      <c r="L37" s="77"/>
      <c r="M37" s="73"/>
      <c r="N37" s="77"/>
      <c r="O37" s="83"/>
    </row>
    <row r="38" spans="1:15" x14ac:dyDescent="0.25">
      <c r="A38" s="5" t="s">
        <v>100</v>
      </c>
      <c r="B38" s="146" t="s">
        <v>186</v>
      </c>
      <c r="C38" s="125" t="s">
        <v>71</v>
      </c>
      <c r="D38" s="133">
        <v>29115</v>
      </c>
      <c r="E38" s="70" t="str">
        <f t="shared" si="4"/>
        <v>M40</v>
      </c>
      <c r="F38" s="77">
        <v>9</v>
      </c>
      <c r="G38" s="77">
        <f t="shared" si="5"/>
        <v>95</v>
      </c>
      <c r="H38" s="80">
        <f t="shared" si="6"/>
        <v>6.0937499999999999E-2</v>
      </c>
      <c r="I38" s="96">
        <f t="shared" si="7"/>
        <v>1</v>
      </c>
      <c r="J38" s="72">
        <v>95</v>
      </c>
      <c r="K38" s="73">
        <v>6.0937499999999999E-2</v>
      </c>
      <c r="L38" s="77"/>
      <c r="M38" s="73"/>
      <c r="N38" s="77"/>
      <c r="O38" s="83"/>
    </row>
    <row r="39" spans="1:15" x14ac:dyDescent="0.25">
      <c r="A39" s="5" t="s">
        <v>87</v>
      </c>
      <c r="B39" s="146" t="s">
        <v>130</v>
      </c>
      <c r="C39" s="125" t="s">
        <v>71</v>
      </c>
      <c r="D39" s="133">
        <v>30160</v>
      </c>
      <c r="E39" s="70" t="str">
        <f t="shared" si="4"/>
        <v>M40</v>
      </c>
      <c r="F39" s="77">
        <v>10</v>
      </c>
      <c r="G39" s="77">
        <f t="shared" si="5"/>
        <v>93</v>
      </c>
      <c r="H39" s="80">
        <f t="shared" si="6"/>
        <v>6.4317129629629627E-2</v>
      </c>
      <c r="I39" s="96">
        <f t="shared" si="7"/>
        <v>1</v>
      </c>
      <c r="J39" s="72">
        <v>93</v>
      </c>
      <c r="K39" s="80">
        <v>6.4317129629629627E-2</v>
      </c>
      <c r="L39" s="77"/>
      <c r="M39" s="73"/>
      <c r="N39" s="77"/>
      <c r="O39" s="83"/>
    </row>
    <row r="40" spans="1:15" x14ac:dyDescent="0.25">
      <c r="A40" s="5" t="s">
        <v>94</v>
      </c>
      <c r="B40" s="146" t="s">
        <v>137</v>
      </c>
      <c r="C40" s="125" t="s">
        <v>71</v>
      </c>
      <c r="D40" s="133">
        <v>29073</v>
      </c>
      <c r="E40" s="70" t="str">
        <f t="shared" si="4"/>
        <v>M40</v>
      </c>
      <c r="F40" s="77">
        <v>11</v>
      </c>
      <c r="G40" s="77">
        <f t="shared" si="5"/>
        <v>91</v>
      </c>
      <c r="H40" s="80">
        <f t="shared" si="6"/>
        <v>9.8541666666666666E-2</v>
      </c>
      <c r="I40" s="96">
        <f t="shared" si="7"/>
        <v>1</v>
      </c>
      <c r="J40" s="72">
        <v>91</v>
      </c>
      <c r="K40" s="73">
        <v>9.8541666666666666E-2</v>
      </c>
      <c r="L40" s="77"/>
      <c r="M40" s="73"/>
      <c r="N40" s="77"/>
      <c r="O40" s="83"/>
    </row>
    <row r="41" spans="1:15" x14ac:dyDescent="0.25">
      <c r="A41" s="5" t="s">
        <v>97</v>
      </c>
      <c r="B41" s="146" t="s">
        <v>138</v>
      </c>
      <c r="C41" s="125" t="s">
        <v>71</v>
      </c>
      <c r="D41" s="133">
        <v>27803</v>
      </c>
      <c r="E41" s="70" t="str">
        <f t="shared" si="4"/>
        <v>M50</v>
      </c>
      <c r="F41" s="77">
        <v>1</v>
      </c>
      <c r="G41" s="77">
        <f t="shared" si="5"/>
        <v>199</v>
      </c>
      <c r="H41" s="80">
        <f t="shared" si="6"/>
        <v>0.10086805555555556</v>
      </c>
      <c r="I41" s="96">
        <f t="shared" si="7"/>
        <v>2</v>
      </c>
      <c r="J41" s="72">
        <v>99</v>
      </c>
      <c r="K41" s="73">
        <v>4.6724537037037037E-2</v>
      </c>
      <c r="L41" s="77">
        <v>100</v>
      </c>
      <c r="M41" s="73">
        <v>5.4143518518518521E-2</v>
      </c>
      <c r="N41" s="77"/>
      <c r="O41" s="83"/>
    </row>
    <row r="42" spans="1:15" x14ac:dyDescent="0.25">
      <c r="A42" s="5" t="s">
        <v>86</v>
      </c>
      <c r="B42" s="146" t="s">
        <v>139</v>
      </c>
      <c r="C42" s="125" t="s">
        <v>71</v>
      </c>
      <c r="D42" s="133">
        <v>27996</v>
      </c>
      <c r="E42" s="70" t="str">
        <f t="shared" si="4"/>
        <v>M50</v>
      </c>
      <c r="F42" s="77">
        <v>2</v>
      </c>
      <c r="G42" s="77">
        <f t="shared" si="5"/>
        <v>199</v>
      </c>
      <c r="H42" s="80">
        <f t="shared" si="6"/>
        <v>0.12729166666666666</v>
      </c>
      <c r="I42" s="96">
        <f t="shared" si="7"/>
        <v>2</v>
      </c>
      <c r="J42" s="72">
        <v>100</v>
      </c>
      <c r="K42" s="80">
        <v>4.490740740740741E-2</v>
      </c>
      <c r="L42" s="77">
        <v>99</v>
      </c>
      <c r="M42" s="73">
        <v>8.2384259259259254E-2</v>
      </c>
      <c r="N42" s="77"/>
      <c r="O42" s="83"/>
    </row>
    <row r="43" spans="1:15" x14ac:dyDescent="0.25">
      <c r="A43" s="5" t="s">
        <v>96</v>
      </c>
      <c r="B43" s="146" t="s">
        <v>141</v>
      </c>
      <c r="C43" s="125" t="s">
        <v>71</v>
      </c>
      <c r="D43" s="133">
        <v>25468</v>
      </c>
      <c r="E43" s="70" t="str">
        <f t="shared" si="4"/>
        <v>M50</v>
      </c>
      <c r="F43" s="77">
        <v>3</v>
      </c>
      <c r="G43" s="77">
        <f t="shared" si="5"/>
        <v>194</v>
      </c>
      <c r="H43" s="80">
        <f t="shared" si="6"/>
        <v>0.16806712962962961</v>
      </c>
      <c r="I43" s="96">
        <f t="shared" si="7"/>
        <v>2</v>
      </c>
      <c r="J43" s="72">
        <v>96</v>
      </c>
      <c r="K43" s="80">
        <v>7.3449074074074069E-2</v>
      </c>
      <c r="L43" s="77">
        <v>98</v>
      </c>
      <c r="M43" s="73">
        <v>9.4618055555555552E-2</v>
      </c>
      <c r="N43" s="77"/>
      <c r="O43" s="83"/>
    </row>
    <row r="44" spans="1:15" x14ac:dyDescent="0.25">
      <c r="A44" s="5" t="s">
        <v>86</v>
      </c>
      <c r="B44" s="146" t="s">
        <v>143</v>
      </c>
      <c r="C44" s="125" t="s">
        <v>71</v>
      </c>
      <c r="D44" s="133">
        <v>27876</v>
      </c>
      <c r="E44" s="70" t="str">
        <f t="shared" si="4"/>
        <v>M50</v>
      </c>
      <c r="F44" s="77">
        <v>4</v>
      </c>
      <c r="G44" s="77">
        <f t="shared" si="5"/>
        <v>192</v>
      </c>
      <c r="H44" s="80">
        <f t="shared" si="6"/>
        <v>0.28226851851851853</v>
      </c>
      <c r="I44" s="96">
        <f t="shared" si="7"/>
        <v>2</v>
      </c>
      <c r="J44" s="72">
        <v>95</v>
      </c>
      <c r="K44" s="73">
        <v>0.12607638888888889</v>
      </c>
      <c r="L44" s="77">
        <v>97</v>
      </c>
      <c r="M44" s="73">
        <v>0.15619212962962964</v>
      </c>
      <c r="N44" s="77"/>
      <c r="O44" s="83"/>
    </row>
    <row r="45" spans="1:15" x14ac:dyDescent="0.25">
      <c r="A45" s="5" t="s">
        <v>84</v>
      </c>
      <c r="B45" s="146" t="s">
        <v>184</v>
      </c>
      <c r="C45" s="125" t="s">
        <v>71</v>
      </c>
      <c r="D45" s="133">
        <v>27505</v>
      </c>
      <c r="E45" s="70" t="str">
        <f t="shared" si="4"/>
        <v>M50</v>
      </c>
      <c r="F45" s="77">
        <v>5</v>
      </c>
      <c r="G45" s="77">
        <f t="shared" si="5"/>
        <v>98</v>
      </c>
      <c r="H45" s="80">
        <f t="shared" si="6"/>
        <v>5.3819444444444448E-2</v>
      </c>
      <c r="I45" s="96">
        <f t="shared" si="7"/>
        <v>1</v>
      </c>
      <c r="J45" s="72">
        <v>98</v>
      </c>
      <c r="K45" s="73">
        <v>5.3819444444444448E-2</v>
      </c>
      <c r="L45" s="77"/>
      <c r="M45" s="73"/>
      <c r="N45" s="77"/>
      <c r="O45" s="83"/>
    </row>
    <row r="46" spans="1:15" x14ac:dyDescent="0.25">
      <c r="A46" s="5" t="s">
        <v>91</v>
      </c>
      <c r="B46" s="146" t="s">
        <v>142</v>
      </c>
      <c r="C46" s="125" t="s">
        <v>71</v>
      </c>
      <c r="D46" s="133">
        <v>25087</v>
      </c>
      <c r="E46" s="70" t="str">
        <f t="shared" si="4"/>
        <v>M50</v>
      </c>
      <c r="F46" s="77">
        <v>6</v>
      </c>
      <c r="G46" s="77">
        <f t="shared" si="5"/>
        <v>97</v>
      </c>
      <c r="H46" s="80">
        <f t="shared" si="6"/>
        <v>7.3379629629629628E-2</v>
      </c>
      <c r="I46" s="96">
        <f t="shared" si="7"/>
        <v>1</v>
      </c>
      <c r="J46" s="72">
        <v>97</v>
      </c>
      <c r="K46" s="73">
        <v>7.3379629629629628E-2</v>
      </c>
      <c r="L46" s="77"/>
      <c r="M46" s="73"/>
      <c r="N46" s="77"/>
      <c r="O46" s="83"/>
    </row>
    <row r="47" spans="1:15" x14ac:dyDescent="0.25">
      <c r="A47" s="5" t="s">
        <v>100</v>
      </c>
      <c r="B47" s="146" t="s">
        <v>148</v>
      </c>
      <c r="C47" s="125" t="s">
        <v>71</v>
      </c>
      <c r="D47" s="133">
        <v>23890</v>
      </c>
      <c r="E47" s="70" t="str">
        <f t="shared" si="4"/>
        <v>M60</v>
      </c>
      <c r="F47" s="77">
        <v>1</v>
      </c>
      <c r="G47" s="77">
        <f t="shared" si="5"/>
        <v>199</v>
      </c>
      <c r="H47" s="80">
        <f t="shared" si="6"/>
        <v>0.11226851851851852</v>
      </c>
      <c r="I47" s="96">
        <f t="shared" si="7"/>
        <v>2</v>
      </c>
      <c r="J47" s="72">
        <v>100</v>
      </c>
      <c r="K47" s="80">
        <v>5.0127314814814812E-2</v>
      </c>
      <c r="L47" s="77">
        <v>99</v>
      </c>
      <c r="M47" s="73">
        <v>6.2141203703703705E-2</v>
      </c>
      <c r="N47" s="77"/>
      <c r="O47" s="83"/>
    </row>
    <row r="48" spans="1:15" x14ac:dyDescent="0.25">
      <c r="A48" s="5" t="s">
        <v>91</v>
      </c>
      <c r="B48" s="146" t="s">
        <v>145</v>
      </c>
      <c r="C48" s="125" t="s">
        <v>71</v>
      </c>
      <c r="D48" s="133">
        <v>24409</v>
      </c>
      <c r="E48" s="70" t="str">
        <f t="shared" si="4"/>
        <v>M60</v>
      </c>
      <c r="F48" s="77">
        <v>2</v>
      </c>
      <c r="G48" s="77">
        <f t="shared" si="5"/>
        <v>196</v>
      </c>
      <c r="H48" s="80">
        <f t="shared" si="6"/>
        <v>0.1111574074074074</v>
      </c>
      <c r="I48" s="96">
        <f t="shared" si="7"/>
        <v>2</v>
      </c>
      <c r="J48" s="72">
        <v>96</v>
      </c>
      <c r="K48" s="80">
        <v>5.6921296296296296E-2</v>
      </c>
      <c r="L48" s="77">
        <v>100</v>
      </c>
      <c r="M48" s="73">
        <v>5.423611111111111E-2</v>
      </c>
      <c r="N48" s="77"/>
      <c r="O48" s="83"/>
    </row>
    <row r="49" spans="1:15" x14ac:dyDescent="0.25">
      <c r="A49" s="5" t="s">
        <v>87</v>
      </c>
      <c r="B49" s="146" t="s">
        <v>151</v>
      </c>
      <c r="C49" s="125" t="s">
        <v>71</v>
      </c>
      <c r="D49" s="133">
        <v>22565</v>
      </c>
      <c r="E49" s="70" t="str">
        <f t="shared" si="4"/>
        <v>M60</v>
      </c>
      <c r="F49" s="77">
        <v>3</v>
      </c>
      <c r="G49" s="77">
        <f t="shared" si="5"/>
        <v>194</v>
      </c>
      <c r="H49" s="80">
        <f t="shared" si="6"/>
        <v>0.1479513888888889</v>
      </c>
      <c r="I49" s="96">
        <f t="shared" si="7"/>
        <v>2</v>
      </c>
      <c r="J49" s="72">
        <v>99</v>
      </c>
      <c r="K49" s="73">
        <v>5.2152777777777777E-2</v>
      </c>
      <c r="L49" s="77">
        <v>95</v>
      </c>
      <c r="M49" s="73">
        <v>9.5798611111111112E-2</v>
      </c>
      <c r="N49" s="77"/>
      <c r="O49" s="83"/>
    </row>
    <row r="50" spans="1:15" x14ac:dyDescent="0.25">
      <c r="A50" s="5" t="s">
        <v>95</v>
      </c>
      <c r="B50" s="146" t="s">
        <v>152</v>
      </c>
      <c r="C50" s="125" t="s">
        <v>71</v>
      </c>
      <c r="D50" s="133">
        <v>23240</v>
      </c>
      <c r="E50" s="70" t="str">
        <f t="shared" si="4"/>
        <v>M60</v>
      </c>
      <c r="F50" s="77">
        <v>4</v>
      </c>
      <c r="G50" s="77">
        <f t="shared" si="5"/>
        <v>192</v>
      </c>
      <c r="H50" s="80">
        <f t="shared" si="6"/>
        <v>0.1383564814814815</v>
      </c>
      <c r="I50" s="96">
        <f t="shared" si="7"/>
        <v>2</v>
      </c>
      <c r="J50" s="72">
        <v>94</v>
      </c>
      <c r="K50" s="73">
        <v>6.1805555555555558E-2</v>
      </c>
      <c r="L50" s="77">
        <v>98</v>
      </c>
      <c r="M50" s="73">
        <v>7.6550925925925925E-2</v>
      </c>
      <c r="N50" s="77"/>
      <c r="O50" s="83"/>
    </row>
    <row r="51" spans="1:15" x14ac:dyDescent="0.25">
      <c r="A51" s="5" t="s">
        <v>84</v>
      </c>
      <c r="B51" s="146" t="s">
        <v>157</v>
      </c>
      <c r="C51" s="125" t="s">
        <v>71</v>
      </c>
      <c r="D51" s="133">
        <v>23829</v>
      </c>
      <c r="E51" s="70" t="str">
        <f t="shared" si="4"/>
        <v>M60</v>
      </c>
      <c r="F51" s="77">
        <v>5</v>
      </c>
      <c r="G51" s="77">
        <f t="shared" si="5"/>
        <v>190</v>
      </c>
      <c r="H51" s="80">
        <f t="shared" si="6"/>
        <v>0.15759259259259262</v>
      </c>
      <c r="I51" s="96">
        <f t="shared" si="7"/>
        <v>2</v>
      </c>
      <c r="J51" s="72">
        <v>93</v>
      </c>
      <c r="K51" s="80">
        <v>6.682870370370371E-2</v>
      </c>
      <c r="L51" s="77">
        <v>97</v>
      </c>
      <c r="M51" s="73">
        <v>9.0763888888888894E-2</v>
      </c>
      <c r="N51" s="77"/>
      <c r="O51" s="83"/>
    </row>
    <row r="52" spans="1:15" x14ac:dyDescent="0.25">
      <c r="A52" s="5" t="s">
        <v>84</v>
      </c>
      <c r="B52" s="146" t="s">
        <v>149</v>
      </c>
      <c r="C52" s="125" t="s">
        <v>71</v>
      </c>
      <c r="D52" s="133">
        <v>21855</v>
      </c>
      <c r="E52" s="70" t="str">
        <f t="shared" si="4"/>
        <v>M60</v>
      </c>
      <c r="F52" s="77">
        <v>6</v>
      </c>
      <c r="G52" s="77">
        <f t="shared" si="5"/>
        <v>98</v>
      </c>
      <c r="H52" s="80">
        <f t="shared" si="6"/>
        <v>5.3298611111111109E-2</v>
      </c>
      <c r="I52" s="96">
        <f t="shared" si="7"/>
        <v>1</v>
      </c>
      <c r="J52" s="72">
        <v>98</v>
      </c>
      <c r="K52" s="80">
        <v>5.3298611111111109E-2</v>
      </c>
      <c r="L52" s="77"/>
      <c r="M52" s="73"/>
      <c r="N52" s="77"/>
      <c r="O52" s="83"/>
    </row>
    <row r="53" spans="1:15" x14ac:dyDescent="0.25">
      <c r="A53" s="5" t="s">
        <v>98</v>
      </c>
      <c r="B53" s="146" t="s">
        <v>147</v>
      </c>
      <c r="C53" s="125" t="s">
        <v>71</v>
      </c>
      <c r="D53" s="133">
        <v>23900</v>
      </c>
      <c r="E53" s="70" t="str">
        <f t="shared" si="4"/>
        <v>M60</v>
      </c>
      <c r="F53" s="77">
        <v>7</v>
      </c>
      <c r="G53" s="77">
        <f t="shared" si="5"/>
        <v>97</v>
      </c>
      <c r="H53" s="80">
        <f t="shared" si="6"/>
        <v>5.392361111111111E-2</v>
      </c>
      <c r="I53" s="96">
        <f t="shared" si="7"/>
        <v>1</v>
      </c>
      <c r="J53" s="72">
        <v>97</v>
      </c>
      <c r="K53" s="73">
        <v>5.392361111111111E-2</v>
      </c>
      <c r="L53" s="77"/>
      <c r="M53" s="73"/>
      <c r="N53" s="77"/>
      <c r="O53" s="83"/>
    </row>
    <row r="54" spans="1:15" x14ac:dyDescent="0.25">
      <c r="A54" s="5" t="s">
        <v>94</v>
      </c>
      <c r="B54" s="146" t="s">
        <v>150</v>
      </c>
      <c r="C54" s="125" t="s">
        <v>71</v>
      </c>
      <c r="D54" s="133">
        <v>20989</v>
      </c>
      <c r="E54" s="70" t="str">
        <f t="shared" si="4"/>
        <v>M60</v>
      </c>
      <c r="F54" s="77">
        <v>7</v>
      </c>
      <c r="G54" s="77">
        <f t="shared" si="5"/>
        <v>97</v>
      </c>
      <c r="H54" s="80">
        <f t="shared" si="6"/>
        <v>9.0763888888888894E-2</v>
      </c>
      <c r="I54" s="96">
        <f t="shared" si="7"/>
        <v>1</v>
      </c>
      <c r="J54" s="72"/>
      <c r="K54" s="73"/>
      <c r="L54" s="77">
        <v>97</v>
      </c>
      <c r="M54" s="73">
        <v>9.0763888888888894E-2</v>
      </c>
      <c r="N54" s="77"/>
      <c r="O54" s="83"/>
    </row>
    <row r="55" spans="1:15" x14ac:dyDescent="0.25">
      <c r="A55" s="5" t="s">
        <v>97</v>
      </c>
      <c r="B55" s="146" t="s">
        <v>146</v>
      </c>
      <c r="C55" s="125" t="s">
        <v>71</v>
      </c>
      <c r="D55" s="133">
        <v>22808</v>
      </c>
      <c r="E55" s="70" t="str">
        <f t="shared" si="4"/>
        <v>M60</v>
      </c>
      <c r="F55" s="77">
        <v>9</v>
      </c>
      <c r="G55" s="77">
        <f t="shared" si="5"/>
        <v>95</v>
      </c>
      <c r="H55" s="80">
        <f t="shared" si="6"/>
        <v>5.9120370370370372E-2</v>
      </c>
      <c r="I55" s="96">
        <f t="shared" si="7"/>
        <v>1</v>
      </c>
      <c r="J55" s="72">
        <v>95</v>
      </c>
      <c r="K55" s="80">
        <v>5.9120370370370372E-2</v>
      </c>
      <c r="L55" s="77"/>
      <c r="M55" s="73"/>
      <c r="N55" s="77"/>
      <c r="O55" s="83"/>
    </row>
    <row r="56" spans="1:15" x14ac:dyDescent="0.25">
      <c r="A56" s="5" t="s">
        <v>71</v>
      </c>
      <c r="B56" s="146" t="s">
        <v>154</v>
      </c>
      <c r="C56" s="125" t="s">
        <v>71</v>
      </c>
      <c r="D56" s="133">
        <v>23670</v>
      </c>
      <c r="E56" s="70" t="str">
        <f t="shared" si="4"/>
        <v>M60</v>
      </c>
      <c r="F56" s="77">
        <v>10</v>
      </c>
      <c r="G56" s="77">
        <f t="shared" si="5"/>
        <v>94</v>
      </c>
      <c r="H56" s="80">
        <f t="shared" si="6"/>
        <v>0.13534722222222223</v>
      </c>
      <c r="I56" s="96">
        <f t="shared" si="7"/>
        <v>1</v>
      </c>
      <c r="J56" s="72"/>
      <c r="K56" s="73"/>
      <c r="L56" s="77">
        <v>94</v>
      </c>
      <c r="M56" s="73">
        <v>0.13534722222222223</v>
      </c>
      <c r="N56" s="77"/>
      <c r="O56" s="83"/>
    </row>
    <row r="57" spans="1:15" x14ac:dyDescent="0.25">
      <c r="A57" s="5" t="s">
        <v>70</v>
      </c>
      <c r="B57" s="146" t="s">
        <v>155</v>
      </c>
      <c r="C57" s="125" t="s">
        <v>71</v>
      </c>
      <c r="D57" s="133">
        <v>18888</v>
      </c>
      <c r="E57" s="70" t="str">
        <f t="shared" si="4"/>
        <v>M70</v>
      </c>
      <c r="F57" s="77">
        <v>1</v>
      </c>
      <c r="G57" s="77">
        <f t="shared" si="5"/>
        <v>200</v>
      </c>
      <c r="H57" s="80">
        <f t="shared" si="6"/>
        <v>0.16445601851851852</v>
      </c>
      <c r="I57" s="96">
        <f t="shared" si="7"/>
        <v>2</v>
      </c>
      <c r="J57" s="72">
        <v>100</v>
      </c>
      <c r="K57" s="80">
        <v>6.7337962962962961E-2</v>
      </c>
      <c r="L57" s="77">
        <v>100</v>
      </c>
      <c r="M57" s="73">
        <v>9.7118055555555555E-2</v>
      </c>
      <c r="N57" s="77"/>
      <c r="O57" s="83"/>
    </row>
    <row r="58" spans="1:15" x14ac:dyDescent="0.25">
      <c r="A58" s="5"/>
      <c r="B58" s="146"/>
      <c r="C58" s="125"/>
      <c r="D58" s="133"/>
      <c r="E58" s="70" t="str">
        <f t="shared" ref="E58:E77" si="8">IF(D58="","",
_xlfn.LET(
_xlpm.dob,D58,
_xlpm.gender,UPPER(C58),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58" s="77"/>
      <c r="G58" s="77">
        <f t="shared" ref="G58:G66" si="9">SUM(J58,L58,N58)</f>
        <v>0</v>
      </c>
      <c r="H58" s="80">
        <f t="shared" ref="H58:H66" si="10">SUM(K58,M58,O58)</f>
        <v>0</v>
      </c>
      <c r="I58" s="96">
        <f t="shared" ref="I58:I66" si="11">COUNT(J58,L58,N58)</f>
        <v>0</v>
      </c>
      <c r="J58" s="72"/>
      <c r="K58" s="73"/>
      <c r="L58" s="77"/>
      <c r="M58" s="73"/>
      <c r="N58" s="77"/>
      <c r="O58" s="83"/>
    </row>
    <row r="59" spans="1:15" x14ac:dyDescent="0.25">
      <c r="A59" s="5"/>
      <c r="B59" s="146"/>
      <c r="C59" s="125"/>
      <c r="D59" s="133"/>
      <c r="E59" s="70" t="str">
        <f t="shared" si="8"/>
        <v/>
      </c>
      <c r="F59" s="77"/>
      <c r="G59" s="77">
        <f t="shared" si="9"/>
        <v>0</v>
      </c>
      <c r="H59" s="80">
        <f t="shared" si="10"/>
        <v>0</v>
      </c>
      <c r="I59" s="96">
        <f t="shared" si="11"/>
        <v>0</v>
      </c>
      <c r="J59" s="72"/>
      <c r="K59" s="73"/>
      <c r="L59" s="77"/>
      <c r="M59" s="73"/>
      <c r="N59" s="77"/>
      <c r="O59" s="83"/>
    </row>
    <row r="60" spans="1:15" x14ac:dyDescent="0.25">
      <c r="A60" s="5"/>
      <c r="B60" s="146"/>
      <c r="C60" s="125"/>
      <c r="D60" s="133"/>
      <c r="E60" s="70" t="str">
        <f t="shared" si="8"/>
        <v/>
      </c>
      <c r="F60" s="77"/>
      <c r="G60" s="77">
        <f t="shared" si="9"/>
        <v>0</v>
      </c>
      <c r="H60" s="80">
        <f t="shared" si="10"/>
        <v>0</v>
      </c>
      <c r="I60" s="96">
        <f t="shared" si="11"/>
        <v>0</v>
      </c>
      <c r="J60" s="72"/>
      <c r="K60" s="73"/>
      <c r="L60" s="77"/>
      <c r="M60" s="73"/>
      <c r="N60" s="77"/>
      <c r="O60" s="83"/>
    </row>
    <row r="61" spans="1:15" x14ac:dyDescent="0.25">
      <c r="A61" s="5"/>
      <c r="B61" s="146"/>
      <c r="C61" s="125"/>
      <c r="D61" s="133"/>
      <c r="E61" s="70" t="str">
        <f t="shared" si="8"/>
        <v/>
      </c>
      <c r="F61" s="77"/>
      <c r="G61" s="77">
        <f t="shared" si="9"/>
        <v>0</v>
      </c>
      <c r="H61" s="80">
        <f t="shared" si="10"/>
        <v>0</v>
      </c>
      <c r="I61" s="96">
        <f t="shared" si="11"/>
        <v>0</v>
      </c>
      <c r="J61" s="72"/>
      <c r="K61" s="73"/>
      <c r="L61" s="77"/>
      <c r="M61" s="73"/>
      <c r="N61" s="77"/>
      <c r="O61" s="83"/>
    </row>
    <row r="62" spans="1:15" x14ac:dyDescent="0.25">
      <c r="A62" s="5"/>
      <c r="B62" s="146"/>
      <c r="C62" s="125"/>
      <c r="D62" s="133"/>
      <c r="E62" s="70" t="str">
        <f t="shared" si="8"/>
        <v/>
      </c>
      <c r="F62" s="77"/>
      <c r="G62" s="77">
        <f t="shared" si="9"/>
        <v>0</v>
      </c>
      <c r="H62" s="80">
        <f t="shared" si="10"/>
        <v>0</v>
      </c>
      <c r="I62" s="96">
        <f t="shared" si="11"/>
        <v>0</v>
      </c>
      <c r="J62" s="72"/>
      <c r="K62" s="73"/>
      <c r="L62" s="77"/>
      <c r="M62" s="73"/>
      <c r="N62" s="77"/>
      <c r="O62" s="83"/>
    </row>
    <row r="63" spans="1:15" x14ac:dyDescent="0.25">
      <c r="A63" s="5"/>
      <c r="B63" s="146"/>
      <c r="C63" s="125"/>
      <c r="D63" s="133"/>
      <c r="E63" s="70" t="str">
        <f t="shared" si="8"/>
        <v/>
      </c>
      <c r="F63" s="77"/>
      <c r="G63" s="77">
        <f t="shared" si="9"/>
        <v>0</v>
      </c>
      <c r="H63" s="80">
        <f t="shared" si="10"/>
        <v>0</v>
      </c>
      <c r="I63" s="96">
        <f t="shared" si="11"/>
        <v>0</v>
      </c>
      <c r="J63" s="72"/>
      <c r="K63" s="73"/>
      <c r="L63" s="77"/>
      <c r="M63" s="73"/>
      <c r="N63" s="77"/>
      <c r="O63" s="83"/>
    </row>
    <row r="64" spans="1:15" x14ac:dyDescent="0.25">
      <c r="A64" s="5"/>
      <c r="B64" s="146"/>
      <c r="C64" s="125"/>
      <c r="D64" s="133"/>
      <c r="E64" s="70" t="str">
        <f t="shared" si="8"/>
        <v/>
      </c>
      <c r="F64" s="77"/>
      <c r="G64" s="77">
        <f t="shared" si="9"/>
        <v>0</v>
      </c>
      <c r="H64" s="80">
        <f t="shared" si="10"/>
        <v>0</v>
      </c>
      <c r="I64" s="96">
        <f t="shared" si="11"/>
        <v>0</v>
      </c>
      <c r="J64" s="72"/>
      <c r="K64" s="80"/>
      <c r="L64" s="77"/>
      <c r="M64" s="73"/>
      <c r="N64" s="77"/>
      <c r="O64" s="83"/>
    </row>
    <row r="65" spans="1:15" x14ac:dyDescent="0.25">
      <c r="A65" s="5"/>
      <c r="B65" s="146"/>
      <c r="C65" s="125"/>
      <c r="D65" s="133"/>
      <c r="E65" s="70" t="str">
        <f t="shared" si="8"/>
        <v/>
      </c>
      <c r="F65" s="77"/>
      <c r="G65" s="77">
        <f t="shared" si="9"/>
        <v>0</v>
      </c>
      <c r="H65" s="80">
        <f t="shared" si="10"/>
        <v>0</v>
      </c>
      <c r="I65" s="96">
        <f t="shared" si="11"/>
        <v>0</v>
      </c>
      <c r="J65" s="72"/>
      <c r="K65" s="73"/>
      <c r="L65" s="77"/>
      <c r="M65" s="73"/>
      <c r="N65" s="77"/>
      <c r="O65" s="83"/>
    </row>
    <row r="66" spans="1:15" x14ac:dyDescent="0.25">
      <c r="A66" s="5"/>
      <c r="B66" s="146"/>
      <c r="C66" s="125"/>
      <c r="D66" s="133"/>
      <c r="E66" s="70" t="str">
        <f t="shared" si="8"/>
        <v/>
      </c>
      <c r="F66" s="77"/>
      <c r="G66" s="77">
        <f t="shared" si="9"/>
        <v>0</v>
      </c>
      <c r="H66" s="80">
        <f t="shared" si="10"/>
        <v>0</v>
      </c>
      <c r="I66" s="96">
        <f t="shared" si="11"/>
        <v>0</v>
      </c>
      <c r="J66" s="72"/>
      <c r="K66" s="73"/>
      <c r="L66" s="77"/>
      <c r="M66" s="73"/>
      <c r="N66" s="77"/>
      <c r="O66" s="83"/>
    </row>
    <row r="67" spans="1:15" x14ac:dyDescent="0.25">
      <c r="A67" s="5"/>
      <c r="B67" s="146"/>
      <c r="C67" s="125"/>
      <c r="D67" s="133"/>
      <c r="E67" s="70" t="str">
        <f t="shared" si="8"/>
        <v/>
      </c>
      <c r="F67" s="77"/>
      <c r="G67" s="77">
        <f t="shared" ref="G67:G77" si="12">SUM(J67,L67,N67)</f>
        <v>0</v>
      </c>
      <c r="H67" s="80">
        <f t="shared" ref="H67:H77" si="13">SUM(K67,M67,O67)</f>
        <v>0</v>
      </c>
      <c r="I67" s="96">
        <f t="shared" ref="I67:I77" si="14">COUNT(J67,L67,N67)</f>
        <v>0</v>
      </c>
      <c r="J67" s="72"/>
      <c r="K67" s="73"/>
      <c r="L67" s="77"/>
      <c r="M67" s="73"/>
      <c r="N67" s="77"/>
      <c r="O67" s="83"/>
    </row>
    <row r="68" spans="1:15" x14ac:dyDescent="0.25">
      <c r="A68" s="5"/>
      <c r="B68" s="146"/>
      <c r="C68" s="125"/>
      <c r="D68" s="133"/>
      <c r="E68" s="70" t="str">
        <f t="shared" si="8"/>
        <v/>
      </c>
      <c r="F68" s="77"/>
      <c r="G68" s="77">
        <f t="shared" si="12"/>
        <v>0</v>
      </c>
      <c r="H68" s="80">
        <f t="shared" si="13"/>
        <v>0</v>
      </c>
      <c r="I68" s="96">
        <f t="shared" si="14"/>
        <v>0</v>
      </c>
      <c r="J68" s="72"/>
      <c r="K68" s="80"/>
      <c r="L68" s="77"/>
      <c r="M68" s="73"/>
      <c r="N68" s="77"/>
      <c r="O68" s="83"/>
    </row>
    <row r="69" spans="1:15" x14ac:dyDescent="0.25">
      <c r="A69" s="5"/>
      <c r="B69" s="146"/>
      <c r="C69" s="125"/>
      <c r="D69" s="133"/>
      <c r="E69" s="70" t="str">
        <f t="shared" si="8"/>
        <v/>
      </c>
      <c r="F69" s="77"/>
      <c r="G69" s="77">
        <f t="shared" si="12"/>
        <v>0</v>
      </c>
      <c r="H69" s="80">
        <f t="shared" si="13"/>
        <v>0</v>
      </c>
      <c r="I69" s="96">
        <f t="shared" si="14"/>
        <v>0</v>
      </c>
      <c r="J69" s="72"/>
      <c r="K69" s="80"/>
      <c r="L69" s="77"/>
      <c r="M69" s="73"/>
      <c r="N69" s="77"/>
      <c r="O69" s="83"/>
    </row>
    <row r="70" spans="1:15" x14ac:dyDescent="0.25">
      <c r="A70" s="5"/>
      <c r="B70" s="146"/>
      <c r="C70" s="125"/>
      <c r="D70" s="133"/>
      <c r="E70" s="70" t="str">
        <f t="shared" si="8"/>
        <v/>
      </c>
      <c r="F70" s="77"/>
      <c r="G70" s="77">
        <f t="shared" si="12"/>
        <v>0</v>
      </c>
      <c r="H70" s="80">
        <f t="shared" si="13"/>
        <v>0</v>
      </c>
      <c r="I70" s="96">
        <f t="shared" si="14"/>
        <v>0</v>
      </c>
      <c r="J70" s="72"/>
      <c r="K70" s="73"/>
      <c r="L70" s="77"/>
      <c r="M70" s="73"/>
      <c r="N70" s="77"/>
      <c r="O70" s="83"/>
    </row>
    <row r="71" spans="1:15" x14ac:dyDescent="0.25">
      <c r="A71" s="5"/>
      <c r="B71" s="146"/>
      <c r="C71" s="125"/>
      <c r="D71" s="133"/>
      <c r="E71" s="70" t="str">
        <f t="shared" si="8"/>
        <v/>
      </c>
      <c r="F71" s="77"/>
      <c r="G71" s="77">
        <f t="shared" si="12"/>
        <v>0</v>
      </c>
      <c r="H71" s="80">
        <f t="shared" si="13"/>
        <v>0</v>
      </c>
      <c r="I71" s="96">
        <f t="shared" si="14"/>
        <v>0</v>
      </c>
      <c r="J71" s="72"/>
      <c r="K71" s="80"/>
      <c r="L71" s="77"/>
      <c r="M71" s="73"/>
      <c r="N71" s="77"/>
      <c r="O71" s="83"/>
    </row>
    <row r="72" spans="1:15" x14ac:dyDescent="0.25">
      <c r="A72" s="5"/>
      <c r="B72" s="146"/>
      <c r="C72" s="125"/>
      <c r="D72" s="133"/>
      <c r="E72" s="70" t="str">
        <f t="shared" si="8"/>
        <v/>
      </c>
      <c r="F72" s="77"/>
      <c r="G72" s="77">
        <f t="shared" si="12"/>
        <v>0</v>
      </c>
      <c r="H72" s="80">
        <f t="shared" si="13"/>
        <v>0</v>
      </c>
      <c r="I72" s="96">
        <f t="shared" si="14"/>
        <v>0</v>
      </c>
      <c r="J72" s="72"/>
      <c r="K72" s="80"/>
      <c r="L72" s="77"/>
      <c r="M72" s="73"/>
      <c r="N72" s="77"/>
      <c r="O72" s="83"/>
    </row>
    <row r="73" spans="1:15" x14ac:dyDescent="0.25">
      <c r="A73" s="5"/>
      <c r="B73" s="146"/>
      <c r="C73" s="125"/>
      <c r="D73" s="133"/>
      <c r="E73" s="70" t="str">
        <f t="shared" si="8"/>
        <v/>
      </c>
      <c r="F73" s="77"/>
      <c r="G73" s="77">
        <f t="shared" si="12"/>
        <v>0</v>
      </c>
      <c r="H73" s="80">
        <f t="shared" si="13"/>
        <v>0</v>
      </c>
      <c r="I73" s="96">
        <f t="shared" si="14"/>
        <v>0</v>
      </c>
      <c r="J73" s="72"/>
      <c r="K73" s="80"/>
      <c r="L73" s="77"/>
      <c r="M73" s="73"/>
      <c r="N73" s="77"/>
      <c r="O73" s="83"/>
    </row>
    <row r="74" spans="1:15" x14ac:dyDescent="0.25">
      <c r="A74" s="5"/>
      <c r="B74" s="146"/>
      <c r="C74" s="125"/>
      <c r="D74" s="133"/>
      <c r="E74" s="70" t="str">
        <f t="shared" si="8"/>
        <v/>
      </c>
      <c r="F74" s="77"/>
      <c r="G74" s="77">
        <f t="shared" si="12"/>
        <v>0</v>
      </c>
      <c r="H74" s="80">
        <f t="shared" si="13"/>
        <v>0</v>
      </c>
      <c r="I74" s="96">
        <f t="shared" si="14"/>
        <v>0</v>
      </c>
      <c r="J74" s="72"/>
      <c r="K74" s="73"/>
      <c r="L74" s="77"/>
      <c r="M74" s="73"/>
      <c r="N74" s="77"/>
      <c r="O74" s="83"/>
    </row>
    <row r="75" spans="1:15" x14ac:dyDescent="0.25">
      <c r="A75" s="5"/>
      <c r="B75" s="146"/>
      <c r="C75" s="125"/>
      <c r="D75" s="133"/>
      <c r="E75" s="70" t="str">
        <f t="shared" si="8"/>
        <v/>
      </c>
      <c r="F75" s="77"/>
      <c r="G75" s="77">
        <f t="shared" si="12"/>
        <v>0</v>
      </c>
      <c r="H75" s="80">
        <f t="shared" si="13"/>
        <v>0</v>
      </c>
      <c r="I75" s="96">
        <f t="shared" si="14"/>
        <v>0</v>
      </c>
      <c r="J75" s="72"/>
      <c r="K75" s="73"/>
      <c r="L75" s="77"/>
      <c r="M75" s="73"/>
      <c r="N75" s="77"/>
      <c r="O75" s="83"/>
    </row>
    <row r="76" spans="1:15" x14ac:dyDescent="0.25">
      <c r="A76" s="5"/>
      <c r="B76" s="146"/>
      <c r="C76" s="125"/>
      <c r="D76" s="133"/>
      <c r="E76" s="70" t="str">
        <f t="shared" si="8"/>
        <v/>
      </c>
      <c r="F76" s="77"/>
      <c r="G76" s="77">
        <f t="shared" si="12"/>
        <v>0</v>
      </c>
      <c r="H76" s="80">
        <f t="shared" si="13"/>
        <v>0</v>
      </c>
      <c r="I76" s="96">
        <f t="shared" si="14"/>
        <v>0</v>
      </c>
      <c r="J76" s="72"/>
      <c r="K76" s="73"/>
      <c r="L76" s="77"/>
      <c r="M76" s="73"/>
      <c r="N76" s="77"/>
      <c r="O76" s="83"/>
    </row>
    <row r="77" spans="1:15" ht="14.95" thickBot="1" x14ac:dyDescent="0.3">
      <c r="A77" s="7"/>
      <c r="B77" s="147"/>
      <c r="C77" s="126"/>
      <c r="D77" s="148"/>
      <c r="E77" s="70" t="str">
        <f t="shared" si="8"/>
        <v/>
      </c>
      <c r="F77" s="101"/>
      <c r="G77" s="101">
        <f t="shared" si="12"/>
        <v>0</v>
      </c>
      <c r="H77" s="102">
        <f t="shared" si="13"/>
        <v>0</v>
      </c>
      <c r="I77" s="138">
        <f t="shared" si="14"/>
        <v>0</v>
      </c>
      <c r="J77" s="88"/>
      <c r="K77" s="89"/>
      <c r="L77" s="101"/>
      <c r="M77" s="89"/>
      <c r="N77" s="101"/>
      <c r="O77" s="103"/>
    </row>
    <row r="78" spans="1:15" x14ac:dyDescent="0.25">
      <c r="F78" s="2"/>
      <c r="G78" s="2"/>
      <c r="J78" s="2"/>
      <c r="K78" s="2"/>
    </row>
    <row r="79" spans="1:15" x14ac:dyDescent="0.25">
      <c r="B79" s="14"/>
      <c r="C79" s="14"/>
      <c r="D79" s="14"/>
      <c r="F79" s="2"/>
      <c r="G79" s="2"/>
      <c r="J79" s="2"/>
      <c r="K79" s="2"/>
    </row>
    <row r="80" spans="1:15" x14ac:dyDescent="0.25">
      <c r="F80" s="2"/>
      <c r="G80" s="2"/>
      <c r="J80" s="2"/>
      <c r="K80" s="2"/>
    </row>
    <row r="81" spans="6:11" x14ac:dyDescent="0.25">
      <c r="F81" s="2"/>
      <c r="G81" s="2"/>
      <c r="J81" s="2"/>
      <c r="K81" s="2"/>
    </row>
  </sheetData>
  <autoFilter ref="B2:O27" xr:uid="{00000000-0009-0000-0000-000004000000}">
    <sortState xmlns:xlrd2="http://schemas.microsoft.com/office/spreadsheetml/2017/richdata2" ref="B3:O52">
      <sortCondition ref="E2:E52"/>
    </sortState>
  </autoFilter>
  <sortState xmlns:xlrd2="http://schemas.microsoft.com/office/spreadsheetml/2017/richdata2" ref="A3:M57">
    <sortCondition ref="E3:E57"/>
    <sortCondition descending="1" ref="G3:G57"/>
    <sortCondition ref="H3:H57"/>
  </sortState>
  <mergeCells count="4">
    <mergeCell ref="J1:K1"/>
    <mergeCell ref="L1:M1"/>
    <mergeCell ref="N1:O1"/>
    <mergeCell ref="A1:I1"/>
  </mergeCells>
  <phoneticPr fontId="2" type="noConversion"/>
  <pageMargins left="0.25" right="0.25" top="0.75" bottom="0.75" header="0.3" footer="0.3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K44"/>
  <sheetViews>
    <sheetView workbookViewId="0">
      <pane ySplit="1" topLeftCell="A2" activePane="bottomLeft" state="frozen"/>
      <selection pane="bottomLeft" sqref="A1:F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9.875" style="1" customWidth="1"/>
    <col min="8" max="8" width="8.875" customWidth="1"/>
  </cols>
  <sheetData>
    <row r="1" spans="1:11" ht="49.75" customHeight="1" thickBot="1" x14ac:dyDescent="0.3">
      <c r="A1" s="250" t="s">
        <v>72</v>
      </c>
      <c r="B1" s="251"/>
      <c r="C1" s="251"/>
      <c r="D1" s="251"/>
      <c r="E1" s="251"/>
      <c r="F1" s="252"/>
      <c r="G1" s="248" t="s">
        <v>63</v>
      </c>
      <c r="H1" s="249"/>
    </row>
    <row r="2" spans="1:11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12</v>
      </c>
      <c r="H2" s="9" t="s">
        <v>13</v>
      </c>
    </row>
    <row r="3" spans="1:11" ht="14.95" customHeight="1" x14ac:dyDescent="0.25">
      <c r="A3" s="4"/>
      <c r="B3" s="166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/>
      <c r="H3" s="99"/>
      <c r="J3" s="11"/>
      <c r="K3" t="s">
        <v>27</v>
      </c>
    </row>
    <row r="4" spans="1:11" ht="14.95" customHeight="1" x14ac:dyDescent="0.25">
      <c r="A4" s="5"/>
      <c r="B4" s="146"/>
      <c r="C4" s="125"/>
      <c r="D4" s="133"/>
      <c r="E4" s="70" t="str">
        <f t="shared" ref="E4:E41" si="0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/>
      <c r="H4" s="100"/>
    </row>
    <row r="5" spans="1:11" ht="14.95" customHeight="1" x14ac:dyDescent="0.25">
      <c r="A5" s="5"/>
      <c r="B5" s="146"/>
      <c r="C5" s="125"/>
      <c r="D5" s="133"/>
      <c r="E5" s="70" t="str">
        <f t="shared" si="0"/>
        <v/>
      </c>
      <c r="F5" s="77"/>
      <c r="G5" s="77"/>
      <c r="H5" s="100"/>
    </row>
    <row r="6" spans="1:11" ht="14.95" customHeight="1" x14ac:dyDescent="0.25">
      <c r="A6" s="5"/>
      <c r="B6" s="146"/>
      <c r="C6" s="125"/>
      <c r="D6" s="133"/>
      <c r="E6" s="70" t="str">
        <f t="shared" si="0"/>
        <v/>
      </c>
      <c r="F6" s="77"/>
      <c r="G6" s="71"/>
      <c r="H6" s="100"/>
    </row>
    <row r="7" spans="1:11" ht="14.95" customHeight="1" x14ac:dyDescent="0.25">
      <c r="A7" s="5"/>
      <c r="B7" s="146"/>
      <c r="C7" s="125"/>
      <c r="D7" s="133"/>
      <c r="E7" s="70" t="str">
        <f t="shared" si="0"/>
        <v/>
      </c>
      <c r="F7" s="77"/>
      <c r="G7" s="71"/>
      <c r="H7" s="100"/>
    </row>
    <row r="8" spans="1:11" ht="14.95" customHeight="1" x14ac:dyDescent="0.25">
      <c r="A8" s="5"/>
      <c r="B8" s="146"/>
      <c r="C8" s="125"/>
      <c r="D8" s="133"/>
      <c r="E8" s="70" t="str">
        <f t="shared" si="0"/>
        <v/>
      </c>
      <c r="F8" s="77"/>
      <c r="G8" s="77"/>
      <c r="H8" s="100"/>
    </row>
    <row r="9" spans="1:11" ht="14.95" customHeight="1" x14ac:dyDescent="0.25">
      <c r="A9" s="5"/>
      <c r="B9" s="146"/>
      <c r="C9" s="125"/>
      <c r="D9" s="133"/>
      <c r="E9" s="70" t="str">
        <f t="shared" si="0"/>
        <v/>
      </c>
      <c r="F9" s="77"/>
      <c r="G9" s="77"/>
      <c r="H9" s="100"/>
    </row>
    <row r="10" spans="1:11" ht="14.95" customHeight="1" x14ac:dyDescent="0.25">
      <c r="A10" s="5"/>
      <c r="B10" s="146"/>
      <c r="C10" s="125"/>
      <c r="D10" s="133"/>
      <c r="E10" s="70" t="str">
        <f t="shared" si="0"/>
        <v/>
      </c>
      <c r="F10" s="77"/>
      <c r="G10" s="71"/>
      <c r="H10" s="100"/>
    </row>
    <row r="11" spans="1:11" ht="14.95" customHeight="1" x14ac:dyDescent="0.25">
      <c r="A11" s="5"/>
      <c r="B11" s="146"/>
      <c r="C11" s="125"/>
      <c r="D11" s="133"/>
      <c r="E11" s="70" t="str">
        <f t="shared" si="0"/>
        <v/>
      </c>
      <c r="F11" s="77"/>
      <c r="G11" s="77"/>
      <c r="H11" s="100"/>
    </row>
    <row r="12" spans="1:11" ht="14.95" customHeight="1" x14ac:dyDescent="0.25">
      <c r="A12" s="5"/>
      <c r="B12" s="146"/>
      <c r="C12" s="125"/>
      <c r="D12" s="133"/>
      <c r="E12" s="70" t="str">
        <f t="shared" si="0"/>
        <v/>
      </c>
      <c r="F12" s="77"/>
      <c r="G12" s="77"/>
      <c r="H12" s="100"/>
    </row>
    <row r="13" spans="1:11" ht="14.95" customHeight="1" x14ac:dyDescent="0.25">
      <c r="A13" s="5"/>
      <c r="B13" s="146"/>
      <c r="C13" s="125"/>
      <c r="D13" s="133"/>
      <c r="E13" s="70" t="str">
        <f t="shared" si="0"/>
        <v/>
      </c>
      <c r="F13" s="77"/>
      <c r="G13" s="77"/>
      <c r="H13" s="100"/>
    </row>
    <row r="14" spans="1:11" ht="14.95" customHeight="1" x14ac:dyDescent="0.25">
      <c r="A14" s="5"/>
      <c r="B14" s="146"/>
      <c r="C14" s="125"/>
      <c r="D14" s="133"/>
      <c r="E14" s="70" t="str">
        <f t="shared" si="0"/>
        <v/>
      </c>
      <c r="F14" s="77"/>
      <c r="G14" s="77"/>
      <c r="H14" s="100"/>
    </row>
    <row r="15" spans="1:11" ht="14.95" x14ac:dyDescent="0.25">
      <c r="A15" s="5"/>
      <c r="B15" s="146"/>
      <c r="C15" s="125"/>
      <c r="D15" s="133"/>
      <c r="E15" s="70" t="str">
        <f t="shared" si="0"/>
        <v/>
      </c>
      <c r="F15" s="77"/>
      <c r="G15" s="77"/>
      <c r="H15" s="100"/>
    </row>
    <row r="16" spans="1:11" ht="14.95" x14ac:dyDescent="0.25">
      <c r="A16" s="5"/>
      <c r="B16" s="146"/>
      <c r="C16" s="125"/>
      <c r="D16" s="133"/>
      <c r="E16" s="70" t="str">
        <f t="shared" si="0"/>
        <v/>
      </c>
      <c r="F16" s="77"/>
      <c r="G16" s="77"/>
      <c r="H16" s="100"/>
    </row>
    <row r="17" spans="1:8" ht="14.95" x14ac:dyDescent="0.25">
      <c r="A17" s="5"/>
      <c r="B17" s="146"/>
      <c r="C17" s="125"/>
      <c r="D17" s="133"/>
      <c r="E17" s="70" t="str">
        <f t="shared" si="0"/>
        <v/>
      </c>
      <c r="F17" s="77"/>
      <c r="G17" s="77"/>
      <c r="H17" s="100"/>
    </row>
    <row r="18" spans="1:8" ht="14.95" x14ac:dyDescent="0.25">
      <c r="A18" s="5"/>
      <c r="B18" s="146"/>
      <c r="C18" s="125"/>
      <c r="D18" s="133"/>
      <c r="E18" s="70" t="str">
        <f t="shared" si="0"/>
        <v/>
      </c>
      <c r="F18" s="77"/>
      <c r="G18" s="71"/>
      <c r="H18" s="100"/>
    </row>
    <row r="19" spans="1:8" ht="14.95" x14ac:dyDescent="0.25">
      <c r="A19" s="5"/>
      <c r="B19" s="146"/>
      <c r="C19" s="125"/>
      <c r="D19" s="133"/>
      <c r="E19" s="70" t="str">
        <f t="shared" si="0"/>
        <v/>
      </c>
      <c r="F19" s="77"/>
      <c r="G19" s="77"/>
      <c r="H19" s="100"/>
    </row>
    <row r="20" spans="1:8" ht="14.95" x14ac:dyDescent="0.25">
      <c r="A20" s="5"/>
      <c r="B20" s="146"/>
      <c r="C20" s="125"/>
      <c r="D20" s="133"/>
      <c r="E20" s="70" t="str">
        <f t="shared" si="0"/>
        <v/>
      </c>
      <c r="F20" s="77"/>
      <c r="G20" s="77"/>
      <c r="H20" s="100"/>
    </row>
    <row r="21" spans="1:8" ht="14.95" x14ac:dyDescent="0.25">
      <c r="A21" s="5"/>
      <c r="B21" s="146"/>
      <c r="C21" s="125"/>
      <c r="D21" s="133"/>
      <c r="E21" s="70" t="str">
        <f t="shared" si="0"/>
        <v/>
      </c>
      <c r="F21" s="77"/>
      <c r="G21" s="71"/>
      <c r="H21" s="100"/>
    </row>
    <row r="22" spans="1:8" ht="14.95" x14ac:dyDescent="0.25">
      <c r="A22" s="5"/>
      <c r="B22" s="146"/>
      <c r="C22" s="125"/>
      <c r="D22" s="133"/>
      <c r="E22" s="70" t="str">
        <f t="shared" si="0"/>
        <v/>
      </c>
      <c r="F22" s="77"/>
      <c r="G22" s="71"/>
      <c r="H22" s="100"/>
    </row>
    <row r="23" spans="1:8" ht="14.95" x14ac:dyDescent="0.25">
      <c r="A23" s="5"/>
      <c r="B23" s="146"/>
      <c r="C23" s="125"/>
      <c r="D23" s="133"/>
      <c r="E23" s="70" t="str">
        <f t="shared" si="0"/>
        <v/>
      </c>
      <c r="F23" s="77"/>
      <c r="G23" s="77"/>
      <c r="H23" s="100"/>
    </row>
    <row r="24" spans="1:8" ht="14.95" x14ac:dyDescent="0.25">
      <c r="A24" s="5"/>
      <c r="B24" s="146"/>
      <c r="C24" s="125"/>
      <c r="D24" s="133"/>
      <c r="E24" s="70" t="str">
        <f t="shared" si="0"/>
        <v/>
      </c>
      <c r="F24" s="77"/>
      <c r="G24" s="77"/>
      <c r="H24" s="100"/>
    </row>
    <row r="25" spans="1:8" ht="14.95" x14ac:dyDescent="0.25">
      <c r="A25" s="5"/>
      <c r="B25" s="146"/>
      <c r="C25" s="125"/>
      <c r="D25" s="133"/>
      <c r="E25" s="70" t="str">
        <f t="shared" si="0"/>
        <v/>
      </c>
      <c r="F25" s="77"/>
      <c r="G25" s="77"/>
      <c r="H25" s="100"/>
    </row>
    <row r="26" spans="1:8" ht="14.95" x14ac:dyDescent="0.25">
      <c r="A26" s="5"/>
      <c r="B26" s="146"/>
      <c r="C26" s="125"/>
      <c r="D26" s="133"/>
      <c r="E26" s="70" t="str">
        <f t="shared" si="0"/>
        <v/>
      </c>
      <c r="F26" s="77"/>
      <c r="G26" s="77"/>
      <c r="H26" s="100"/>
    </row>
    <row r="27" spans="1:8" ht="14.95" x14ac:dyDescent="0.25">
      <c r="A27" s="5"/>
      <c r="B27" s="146"/>
      <c r="C27" s="125"/>
      <c r="D27" s="133"/>
      <c r="E27" s="70" t="str">
        <f t="shared" si="0"/>
        <v/>
      </c>
      <c r="F27" s="77"/>
      <c r="G27" s="77"/>
      <c r="H27" s="100"/>
    </row>
    <row r="28" spans="1:8" ht="14.95" x14ac:dyDescent="0.25">
      <c r="A28" s="5"/>
      <c r="B28" s="146"/>
      <c r="C28" s="125"/>
      <c r="D28" s="133"/>
      <c r="E28" s="70" t="str">
        <f t="shared" si="0"/>
        <v/>
      </c>
      <c r="F28" s="77"/>
      <c r="G28" s="77"/>
      <c r="H28" s="100"/>
    </row>
    <row r="29" spans="1:8" ht="14.95" x14ac:dyDescent="0.25">
      <c r="A29" s="5"/>
      <c r="B29" s="146"/>
      <c r="C29" s="125"/>
      <c r="D29" s="133"/>
      <c r="E29" s="70" t="str">
        <f t="shared" si="0"/>
        <v/>
      </c>
      <c r="F29" s="77"/>
      <c r="G29" s="77"/>
      <c r="H29" s="100"/>
    </row>
    <row r="30" spans="1:8" ht="14.95" x14ac:dyDescent="0.25">
      <c r="A30" s="5"/>
      <c r="B30" s="146"/>
      <c r="C30" s="125"/>
      <c r="D30" s="133"/>
      <c r="E30" s="70" t="str">
        <f t="shared" si="0"/>
        <v/>
      </c>
      <c r="F30" s="77"/>
      <c r="G30" s="71"/>
      <c r="H30" s="100"/>
    </row>
    <row r="31" spans="1:8" ht="14.95" x14ac:dyDescent="0.25">
      <c r="A31" s="5"/>
      <c r="B31" s="146"/>
      <c r="C31" s="125"/>
      <c r="D31" s="133"/>
      <c r="E31" s="70" t="str">
        <f t="shared" si="0"/>
        <v/>
      </c>
      <c r="F31" s="77"/>
      <c r="G31" s="77"/>
      <c r="H31" s="100"/>
    </row>
    <row r="32" spans="1:8" ht="14.95" x14ac:dyDescent="0.25">
      <c r="A32" s="5"/>
      <c r="B32" s="146"/>
      <c r="C32" s="125"/>
      <c r="D32" s="133"/>
      <c r="E32" s="70" t="str">
        <f t="shared" si="0"/>
        <v/>
      </c>
      <c r="F32" s="77"/>
      <c r="G32" s="77"/>
      <c r="H32" s="100"/>
    </row>
    <row r="33" spans="1:11" ht="14.95" x14ac:dyDescent="0.25">
      <c r="A33" s="5"/>
      <c r="B33" s="146"/>
      <c r="C33" s="125"/>
      <c r="D33" s="133"/>
      <c r="E33" s="70" t="str">
        <f t="shared" si="0"/>
        <v/>
      </c>
      <c r="F33" s="77"/>
      <c r="G33" s="71"/>
      <c r="H33" s="100"/>
    </row>
    <row r="34" spans="1:11" x14ac:dyDescent="0.25">
      <c r="A34" s="5"/>
      <c r="B34" s="146"/>
      <c r="C34" s="125"/>
      <c r="D34" s="133"/>
      <c r="E34" s="70" t="str">
        <f t="shared" si="0"/>
        <v/>
      </c>
      <c r="F34" s="77"/>
      <c r="G34" s="77"/>
      <c r="H34" s="100"/>
    </row>
    <row r="35" spans="1:11" x14ac:dyDescent="0.25">
      <c r="A35" s="5"/>
      <c r="B35" s="146"/>
      <c r="C35" s="125"/>
      <c r="D35" s="133"/>
      <c r="E35" s="70" t="str">
        <f t="shared" si="0"/>
        <v/>
      </c>
      <c r="F35" s="77"/>
      <c r="G35" s="77"/>
      <c r="H35" s="100"/>
    </row>
    <row r="36" spans="1:11" x14ac:dyDescent="0.25">
      <c r="A36" s="5"/>
      <c r="B36" s="146"/>
      <c r="C36" s="125"/>
      <c r="D36" s="133"/>
      <c r="E36" s="70" t="str">
        <f t="shared" si="0"/>
        <v/>
      </c>
      <c r="F36" s="77"/>
      <c r="G36" s="77"/>
      <c r="H36" s="100"/>
    </row>
    <row r="37" spans="1:11" x14ac:dyDescent="0.25">
      <c r="A37" s="5"/>
      <c r="B37" s="146"/>
      <c r="C37" s="125"/>
      <c r="D37" s="133"/>
      <c r="E37" s="70" t="str">
        <f t="shared" si="0"/>
        <v/>
      </c>
      <c r="F37" s="77"/>
      <c r="G37" s="71"/>
      <c r="H37" s="100"/>
    </row>
    <row r="38" spans="1:11" x14ac:dyDescent="0.25">
      <c r="A38" s="5"/>
      <c r="B38" s="146"/>
      <c r="C38" s="125"/>
      <c r="D38" s="133"/>
      <c r="E38" s="70" t="str">
        <f t="shared" si="0"/>
        <v/>
      </c>
      <c r="F38" s="77"/>
      <c r="G38" s="77"/>
      <c r="H38" s="100"/>
    </row>
    <row r="39" spans="1:11" x14ac:dyDescent="0.25">
      <c r="A39" s="5"/>
      <c r="B39" s="146"/>
      <c r="C39" s="125"/>
      <c r="D39" s="133"/>
      <c r="E39" s="70" t="str">
        <f t="shared" si="0"/>
        <v/>
      </c>
      <c r="F39" s="77"/>
      <c r="G39" s="71"/>
      <c r="H39" s="100"/>
    </row>
    <row r="40" spans="1:11" x14ac:dyDescent="0.25">
      <c r="A40" s="5"/>
      <c r="B40" s="146"/>
      <c r="C40" s="125"/>
      <c r="D40" s="133"/>
      <c r="E40" s="70" t="str">
        <f t="shared" si="0"/>
        <v/>
      </c>
      <c r="F40" s="77"/>
      <c r="G40" s="77"/>
      <c r="H40" s="100"/>
    </row>
    <row r="41" spans="1:11" ht="14.95" thickBot="1" x14ac:dyDescent="0.3">
      <c r="A41" s="7"/>
      <c r="B41" s="147"/>
      <c r="C41" s="126"/>
      <c r="D41" s="148"/>
      <c r="E41" s="86" t="str">
        <f t="shared" si="0"/>
        <v/>
      </c>
      <c r="F41" s="101"/>
      <c r="G41" s="101"/>
      <c r="H41" s="137"/>
    </row>
    <row r="42" spans="1:11" x14ac:dyDescent="0.25">
      <c r="F42" s="2"/>
      <c r="G42" s="2"/>
      <c r="H42" s="1"/>
      <c r="I42" s="2"/>
      <c r="J42" s="2"/>
      <c r="K42" s="2"/>
    </row>
    <row r="43" spans="1:11" x14ac:dyDescent="0.25">
      <c r="B43" s="14"/>
      <c r="C43" s="14"/>
      <c r="D43" s="14"/>
      <c r="F43" s="2"/>
      <c r="G43" s="2"/>
      <c r="H43" s="1"/>
      <c r="I43" s="2"/>
      <c r="J43" s="2"/>
      <c r="K43" s="2"/>
    </row>
    <row r="44" spans="1:11" x14ac:dyDescent="0.25">
      <c r="F44" s="2"/>
      <c r="G44" s="2"/>
      <c r="H44" s="1"/>
      <c r="I44" s="2"/>
      <c r="J44" s="2"/>
      <c r="K44" s="2"/>
    </row>
  </sheetData>
  <autoFilter ref="B2:H14" xr:uid="{00000000-0009-0000-0000-000005000000}">
    <sortState xmlns:xlrd2="http://schemas.microsoft.com/office/spreadsheetml/2017/richdata2" ref="B3:I35">
      <sortCondition ref="E2:E35"/>
    </sortState>
  </autoFilter>
  <sortState xmlns:xlrd2="http://schemas.microsoft.com/office/spreadsheetml/2017/richdata2" ref="B3:L42">
    <sortCondition ref="E3:E42"/>
    <sortCondition ref="H3:H42"/>
  </sortState>
  <mergeCells count="2">
    <mergeCell ref="G1:H1"/>
    <mergeCell ref="A1:F1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P44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</cols>
  <sheetData>
    <row r="1" spans="1:16" ht="49.75" customHeight="1" thickBot="1" x14ac:dyDescent="0.3">
      <c r="A1" s="237" t="s">
        <v>73</v>
      </c>
      <c r="B1" s="246"/>
      <c r="C1" s="246"/>
      <c r="D1" s="246"/>
      <c r="E1" s="246"/>
      <c r="F1" s="246"/>
      <c r="G1" s="246"/>
      <c r="H1" s="246"/>
      <c r="I1" s="247"/>
      <c r="J1" s="248" t="s">
        <v>65</v>
      </c>
      <c r="K1" s="248"/>
      <c r="L1" s="248" t="s">
        <v>66</v>
      </c>
      <c r="M1" s="249"/>
    </row>
    <row r="2" spans="1:16" ht="35.5" customHeight="1" thickBot="1" x14ac:dyDescent="0.3">
      <c r="A2" s="155"/>
      <c r="B2" s="165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8" t="s">
        <v>30</v>
      </c>
      <c r="J2" s="8" t="s">
        <v>12</v>
      </c>
      <c r="K2" s="8" t="s">
        <v>13</v>
      </c>
      <c r="L2" s="8" t="s">
        <v>12</v>
      </c>
      <c r="M2" s="9" t="s">
        <v>13</v>
      </c>
    </row>
    <row r="3" spans="1:16" ht="14.95" customHeight="1" x14ac:dyDescent="0.25">
      <c r="A3" s="4"/>
      <c r="B3" s="166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>
        <f t="shared" ref="G3:H3" si="0">SUM(J3,L3)</f>
        <v>0</v>
      </c>
      <c r="H3" s="91">
        <f t="shared" si="0"/>
        <v>0</v>
      </c>
      <c r="I3" s="46">
        <f xml:space="preserve"> COUNT(J3,L3)</f>
        <v>0</v>
      </c>
      <c r="J3" s="46"/>
      <c r="K3" s="91"/>
      <c r="L3" s="93"/>
      <c r="M3" s="94"/>
      <c r="O3" s="11"/>
      <c r="P3" t="s">
        <v>27</v>
      </c>
    </row>
    <row r="4" spans="1:16" ht="14.95" customHeight="1" x14ac:dyDescent="0.25">
      <c r="A4" s="5"/>
      <c r="B4" s="146"/>
      <c r="C4" s="125"/>
      <c r="D4" s="133"/>
      <c r="E4" s="70" t="str">
        <f t="shared" ref="E4:E40" si="1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1">
        <f t="shared" ref="G4:G40" si="2">SUM(J4,L4)</f>
        <v>0</v>
      </c>
      <c r="H4" s="80">
        <f t="shared" ref="H4:H40" si="3">SUM(K4,M4)</f>
        <v>0</v>
      </c>
      <c r="I4" s="71">
        <f t="shared" ref="I4:I40" si="4" xml:space="preserve"> COUNT(J4,L4)</f>
        <v>0</v>
      </c>
      <c r="J4" s="71"/>
      <c r="K4" s="73"/>
      <c r="L4" s="77"/>
      <c r="M4" s="83"/>
    </row>
    <row r="5" spans="1:16" ht="14.95" customHeight="1" x14ac:dyDescent="0.25">
      <c r="A5" s="5"/>
      <c r="B5" s="146"/>
      <c r="C5" s="125"/>
      <c r="D5" s="133"/>
      <c r="E5" s="70" t="str">
        <f t="shared" si="1"/>
        <v/>
      </c>
      <c r="F5" s="77"/>
      <c r="G5" s="71">
        <f t="shared" si="2"/>
        <v>0</v>
      </c>
      <c r="H5" s="80">
        <f t="shared" si="3"/>
        <v>0</v>
      </c>
      <c r="I5" s="71">
        <f t="shared" si="4"/>
        <v>0</v>
      </c>
      <c r="J5" s="71"/>
      <c r="K5" s="80"/>
      <c r="L5" s="77"/>
      <c r="M5" s="83"/>
    </row>
    <row r="6" spans="1:16" ht="14.95" customHeight="1" x14ac:dyDescent="0.25">
      <c r="A6" s="5"/>
      <c r="B6" s="146"/>
      <c r="C6" s="125"/>
      <c r="D6" s="133"/>
      <c r="E6" s="70" t="str">
        <f t="shared" si="1"/>
        <v/>
      </c>
      <c r="F6" s="77"/>
      <c r="G6" s="71">
        <f t="shared" si="2"/>
        <v>0</v>
      </c>
      <c r="H6" s="80">
        <f t="shared" si="3"/>
        <v>0</v>
      </c>
      <c r="I6" s="71">
        <f t="shared" si="4"/>
        <v>0</v>
      </c>
      <c r="J6" s="71"/>
      <c r="K6" s="80"/>
      <c r="L6" s="77"/>
      <c r="M6" s="83"/>
      <c r="O6" s="18"/>
    </row>
    <row r="7" spans="1:16" ht="14.95" customHeight="1" x14ac:dyDescent="0.25">
      <c r="A7" s="5"/>
      <c r="B7" s="146"/>
      <c r="C7" s="125"/>
      <c r="D7" s="133"/>
      <c r="E7" s="70" t="str">
        <f t="shared" si="1"/>
        <v/>
      </c>
      <c r="F7" s="77"/>
      <c r="G7" s="71">
        <f t="shared" si="2"/>
        <v>0</v>
      </c>
      <c r="H7" s="80">
        <f t="shared" si="3"/>
        <v>0</v>
      </c>
      <c r="I7" s="71">
        <f t="shared" si="4"/>
        <v>0</v>
      </c>
      <c r="J7" s="71"/>
      <c r="K7" s="73"/>
      <c r="L7" s="77"/>
      <c r="M7" s="83"/>
    </row>
    <row r="8" spans="1:16" ht="14.95" x14ac:dyDescent="0.25">
      <c r="A8" s="5"/>
      <c r="B8" s="146"/>
      <c r="C8" s="125"/>
      <c r="D8" s="133"/>
      <c r="E8" s="70" t="str">
        <f t="shared" si="1"/>
        <v/>
      </c>
      <c r="F8" s="77"/>
      <c r="G8" s="71">
        <f t="shared" si="2"/>
        <v>0</v>
      </c>
      <c r="H8" s="80">
        <f t="shared" si="3"/>
        <v>0</v>
      </c>
      <c r="I8" s="71">
        <f t="shared" si="4"/>
        <v>0</v>
      </c>
      <c r="J8" s="71"/>
      <c r="K8" s="80"/>
      <c r="L8" s="77"/>
      <c r="M8" s="83"/>
    </row>
    <row r="9" spans="1:16" ht="14.95" customHeight="1" x14ac:dyDescent="0.25">
      <c r="A9" s="5"/>
      <c r="B9" s="146"/>
      <c r="C9" s="125"/>
      <c r="D9" s="133"/>
      <c r="E9" s="70" t="str">
        <f t="shared" si="1"/>
        <v/>
      </c>
      <c r="F9" s="77"/>
      <c r="G9" s="71">
        <f t="shared" si="2"/>
        <v>0</v>
      </c>
      <c r="H9" s="80">
        <f t="shared" si="3"/>
        <v>0</v>
      </c>
      <c r="I9" s="71">
        <f t="shared" si="4"/>
        <v>0</v>
      </c>
      <c r="J9" s="71"/>
      <c r="K9" s="80"/>
      <c r="L9" s="77"/>
      <c r="M9" s="83"/>
    </row>
    <row r="10" spans="1:16" ht="14.95" customHeight="1" x14ac:dyDescent="0.25">
      <c r="A10" s="5"/>
      <c r="B10" s="146"/>
      <c r="C10" s="125"/>
      <c r="D10" s="133"/>
      <c r="E10" s="70" t="str">
        <f t="shared" si="1"/>
        <v/>
      </c>
      <c r="F10" s="77"/>
      <c r="G10" s="71">
        <f t="shared" si="2"/>
        <v>0</v>
      </c>
      <c r="H10" s="80">
        <f t="shared" si="3"/>
        <v>0</v>
      </c>
      <c r="I10" s="71">
        <f t="shared" si="4"/>
        <v>0</v>
      </c>
      <c r="J10" s="71"/>
      <c r="K10" s="80"/>
      <c r="L10" s="77"/>
      <c r="M10" s="83"/>
    </row>
    <row r="11" spans="1:16" ht="14.95" customHeight="1" x14ac:dyDescent="0.25">
      <c r="A11" s="5"/>
      <c r="B11" s="146"/>
      <c r="C11" s="125"/>
      <c r="D11" s="133"/>
      <c r="E11" s="70" t="str">
        <f t="shared" si="1"/>
        <v/>
      </c>
      <c r="F11" s="77"/>
      <c r="G11" s="71">
        <f t="shared" si="2"/>
        <v>0</v>
      </c>
      <c r="H11" s="80">
        <f t="shared" si="3"/>
        <v>0</v>
      </c>
      <c r="I11" s="71">
        <f t="shared" si="4"/>
        <v>0</v>
      </c>
      <c r="J11" s="71"/>
      <c r="K11" s="80"/>
      <c r="L11" s="77"/>
      <c r="M11" s="83"/>
    </row>
    <row r="12" spans="1:16" ht="14.95" customHeight="1" x14ac:dyDescent="0.25">
      <c r="A12" s="5"/>
      <c r="B12" s="146"/>
      <c r="C12" s="125"/>
      <c r="D12" s="133"/>
      <c r="E12" s="70" t="str">
        <f t="shared" si="1"/>
        <v/>
      </c>
      <c r="F12" s="77"/>
      <c r="G12" s="71">
        <f t="shared" si="2"/>
        <v>0</v>
      </c>
      <c r="H12" s="80">
        <f t="shared" si="3"/>
        <v>0</v>
      </c>
      <c r="I12" s="71">
        <f t="shared" si="4"/>
        <v>0</v>
      </c>
      <c r="J12" s="71"/>
      <c r="K12" s="80"/>
      <c r="L12" s="77"/>
      <c r="M12" s="83"/>
    </row>
    <row r="13" spans="1:16" ht="14.95" customHeight="1" x14ac:dyDescent="0.25">
      <c r="A13" s="5"/>
      <c r="B13" s="146"/>
      <c r="C13" s="125"/>
      <c r="D13" s="133"/>
      <c r="E13" s="70" t="str">
        <f t="shared" si="1"/>
        <v/>
      </c>
      <c r="F13" s="77"/>
      <c r="G13" s="71">
        <f t="shared" si="2"/>
        <v>0</v>
      </c>
      <c r="H13" s="80">
        <f t="shared" si="3"/>
        <v>0</v>
      </c>
      <c r="I13" s="71">
        <f t="shared" si="4"/>
        <v>0</v>
      </c>
      <c r="J13" s="71"/>
      <c r="K13" s="80"/>
      <c r="L13" s="77"/>
      <c r="M13" s="83"/>
    </row>
    <row r="14" spans="1:16" ht="14.95" customHeight="1" x14ac:dyDescent="0.25">
      <c r="A14" s="5"/>
      <c r="B14" s="146"/>
      <c r="C14" s="125"/>
      <c r="D14" s="133"/>
      <c r="E14" s="70" t="str">
        <f t="shared" si="1"/>
        <v/>
      </c>
      <c r="F14" s="77"/>
      <c r="G14" s="71">
        <f t="shared" si="2"/>
        <v>0</v>
      </c>
      <c r="H14" s="80">
        <f t="shared" si="3"/>
        <v>0</v>
      </c>
      <c r="I14" s="71">
        <f t="shared" si="4"/>
        <v>0</v>
      </c>
      <c r="J14" s="71"/>
      <c r="K14" s="73"/>
      <c r="L14" s="77"/>
      <c r="M14" s="83"/>
    </row>
    <row r="15" spans="1:16" ht="14.95" customHeight="1" x14ac:dyDescent="0.25">
      <c r="A15" s="5"/>
      <c r="B15" s="146"/>
      <c r="C15" s="125"/>
      <c r="D15" s="133"/>
      <c r="E15" s="70" t="str">
        <f t="shared" si="1"/>
        <v/>
      </c>
      <c r="F15" s="77"/>
      <c r="G15" s="71">
        <f t="shared" si="2"/>
        <v>0</v>
      </c>
      <c r="H15" s="80">
        <f t="shared" si="3"/>
        <v>0</v>
      </c>
      <c r="I15" s="71">
        <f t="shared" si="4"/>
        <v>0</v>
      </c>
      <c r="J15" s="71"/>
      <c r="K15" s="80"/>
      <c r="L15" s="77"/>
      <c r="M15" s="83"/>
    </row>
    <row r="16" spans="1:16" ht="14.95" customHeight="1" x14ac:dyDescent="0.25">
      <c r="A16" s="5"/>
      <c r="B16" s="146"/>
      <c r="C16" s="125"/>
      <c r="D16" s="133"/>
      <c r="E16" s="70" t="str">
        <f t="shared" si="1"/>
        <v/>
      </c>
      <c r="F16" s="77"/>
      <c r="G16" s="71">
        <f t="shared" si="2"/>
        <v>0</v>
      </c>
      <c r="H16" s="80">
        <f t="shared" si="3"/>
        <v>0</v>
      </c>
      <c r="I16" s="71">
        <f t="shared" si="4"/>
        <v>0</v>
      </c>
      <c r="J16" s="71"/>
      <c r="K16" s="80"/>
      <c r="L16" s="77"/>
      <c r="M16" s="83"/>
    </row>
    <row r="17" spans="1:13" ht="14.95" customHeight="1" x14ac:dyDescent="0.25">
      <c r="A17" s="5"/>
      <c r="B17" s="146"/>
      <c r="C17" s="125"/>
      <c r="D17" s="133"/>
      <c r="E17" s="70" t="str">
        <f t="shared" si="1"/>
        <v/>
      </c>
      <c r="F17" s="77"/>
      <c r="G17" s="71">
        <f t="shared" si="2"/>
        <v>0</v>
      </c>
      <c r="H17" s="80">
        <f t="shared" si="3"/>
        <v>0</v>
      </c>
      <c r="I17" s="71">
        <f t="shared" si="4"/>
        <v>0</v>
      </c>
      <c r="J17" s="71"/>
      <c r="K17" s="80"/>
      <c r="L17" s="77"/>
      <c r="M17" s="83"/>
    </row>
    <row r="18" spans="1:13" ht="14.95" customHeight="1" x14ac:dyDescent="0.25">
      <c r="A18" s="5"/>
      <c r="B18" s="146"/>
      <c r="C18" s="125"/>
      <c r="D18" s="133"/>
      <c r="E18" s="70" t="str">
        <f t="shared" si="1"/>
        <v/>
      </c>
      <c r="F18" s="77"/>
      <c r="G18" s="71">
        <f t="shared" si="2"/>
        <v>0</v>
      </c>
      <c r="H18" s="80">
        <f t="shared" si="3"/>
        <v>0</v>
      </c>
      <c r="I18" s="71">
        <f t="shared" si="4"/>
        <v>0</v>
      </c>
      <c r="J18" s="71"/>
      <c r="K18" s="80"/>
      <c r="L18" s="77"/>
      <c r="M18" s="83"/>
    </row>
    <row r="19" spans="1:13" ht="14.95" customHeight="1" x14ac:dyDescent="0.25">
      <c r="A19" s="5"/>
      <c r="B19" s="146"/>
      <c r="C19" s="125"/>
      <c r="D19" s="133"/>
      <c r="E19" s="70" t="str">
        <f t="shared" si="1"/>
        <v/>
      </c>
      <c r="F19" s="77"/>
      <c r="G19" s="71">
        <f t="shared" si="2"/>
        <v>0</v>
      </c>
      <c r="H19" s="80">
        <f t="shared" si="3"/>
        <v>0</v>
      </c>
      <c r="I19" s="71">
        <f t="shared" si="4"/>
        <v>0</v>
      </c>
      <c r="J19" s="71"/>
      <c r="K19" s="80"/>
      <c r="L19" s="77"/>
      <c r="M19" s="83"/>
    </row>
    <row r="20" spans="1:13" ht="14.95" customHeight="1" x14ac:dyDescent="0.25">
      <c r="A20" s="5"/>
      <c r="B20" s="146"/>
      <c r="C20" s="125"/>
      <c r="D20" s="133"/>
      <c r="E20" s="70" t="str">
        <f t="shared" si="1"/>
        <v/>
      </c>
      <c r="F20" s="77"/>
      <c r="G20" s="71">
        <f t="shared" si="2"/>
        <v>0</v>
      </c>
      <c r="H20" s="80">
        <f t="shared" si="3"/>
        <v>0</v>
      </c>
      <c r="I20" s="71">
        <f t="shared" si="4"/>
        <v>0</v>
      </c>
      <c r="J20" s="71"/>
      <c r="K20" s="73"/>
      <c r="L20" s="77"/>
      <c r="M20" s="83"/>
    </row>
    <row r="21" spans="1:13" ht="14.95" customHeight="1" x14ac:dyDescent="0.25">
      <c r="A21" s="5"/>
      <c r="B21" s="146"/>
      <c r="C21" s="125"/>
      <c r="D21" s="133"/>
      <c r="E21" s="70" t="str">
        <f t="shared" si="1"/>
        <v/>
      </c>
      <c r="F21" s="77"/>
      <c r="G21" s="71">
        <f t="shared" si="2"/>
        <v>0</v>
      </c>
      <c r="H21" s="80">
        <f t="shared" si="3"/>
        <v>0</v>
      </c>
      <c r="I21" s="71">
        <f t="shared" si="4"/>
        <v>0</v>
      </c>
      <c r="J21" s="71"/>
      <c r="K21" s="80"/>
      <c r="L21" s="77"/>
      <c r="M21" s="83"/>
    </row>
    <row r="22" spans="1:13" ht="14.95" customHeight="1" x14ac:dyDescent="0.25">
      <c r="A22" s="5"/>
      <c r="B22" s="146"/>
      <c r="C22" s="125"/>
      <c r="D22" s="133"/>
      <c r="E22" s="70" t="str">
        <f t="shared" si="1"/>
        <v/>
      </c>
      <c r="F22" s="77"/>
      <c r="G22" s="71">
        <f t="shared" si="2"/>
        <v>0</v>
      </c>
      <c r="H22" s="80">
        <f t="shared" si="3"/>
        <v>0</v>
      </c>
      <c r="I22" s="71">
        <f t="shared" si="4"/>
        <v>0</v>
      </c>
      <c r="J22" s="71"/>
      <c r="K22" s="80"/>
      <c r="L22" s="77"/>
      <c r="M22" s="83"/>
    </row>
    <row r="23" spans="1:13" ht="14.95" customHeight="1" x14ac:dyDescent="0.25">
      <c r="A23" s="5"/>
      <c r="B23" s="146"/>
      <c r="C23" s="125"/>
      <c r="D23" s="133"/>
      <c r="E23" s="70" t="str">
        <f t="shared" si="1"/>
        <v/>
      </c>
      <c r="F23" s="77"/>
      <c r="G23" s="71">
        <f t="shared" si="2"/>
        <v>0</v>
      </c>
      <c r="H23" s="80">
        <f t="shared" si="3"/>
        <v>0</v>
      </c>
      <c r="I23" s="71">
        <f t="shared" si="4"/>
        <v>0</v>
      </c>
      <c r="J23" s="71"/>
      <c r="K23" s="73"/>
      <c r="L23" s="77"/>
      <c r="M23" s="83"/>
    </row>
    <row r="24" spans="1:13" ht="14.95" customHeight="1" x14ac:dyDescent="0.25">
      <c r="A24" s="5"/>
      <c r="B24" s="146"/>
      <c r="C24" s="125"/>
      <c r="D24" s="133"/>
      <c r="E24" s="70" t="str">
        <f t="shared" si="1"/>
        <v/>
      </c>
      <c r="F24" s="77"/>
      <c r="G24" s="71">
        <f t="shared" si="2"/>
        <v>0</v>
      </c>
      <c r="H24" s="80">
        <f t="shared" si="3"/>
        <v>0</v>
      </c>
      <c r="I24" s="71">
        <f t="shared" si="4"/>
        <v>0</v>
      </c>
      <c r="J24" s="71"/>
      <c r="K24" s="80"/>
      <c r="L24" s="77"/>
      <c r="M24" s="83"/>
    </row>
    <row r="25" spans="1:13" ht="14.95" customHeight="1" x14ac:dyDescent="0.25">
      <c r="A25" s="5"/>
      <c r="B25" s="146"/>
      <c r="C25" s="125"/>
      <c r="D25" s="133"/>
      <c r="E25" s="70" t="str">
        <f t="shared" si="1"/>
        <v/>
      </c>
      <c r="F25" s="77"/>
      <c r="G25" s="71">
        <f t="shared" si="2"/>
        <v>0</v>
      </c>
      <c r="H25" s="80">
        <f t="shared" si="3"/>
        <v>0</v>
      </c>
      <c r="I25" s="71">
        <f t="shared" si="4"/>
        <v>0</v>
      </c>
      <c r="J25" s="71"/>
      <c r="K25" s="73"/>
      <c r="L25" s="77"/>
      <c r="M25" s="83"/>
    </row>
    <row r="26" spans="1:13" ht="14.95" customHeight="1" x14ac:dyDescent="0.25">
      <c r="A26" s="5"/>
      <c r="B26" s="146"/>
      <c r="C26" s="125"/>
      <c r="D26" s="133"/>
      <c r="E26" s="70" t="str">
        <f t="shared" si="1"/>
        <v/>
      </c>
      <c r="F26" s="77"/>
      <c r="G26" s="71">
        <f t="shared" si="2"/>
        <v>0</v>
      </c>
      <c r="H26" s="80">
        <f t="shared" si="3"/>
        <v>0</v>
      </c>
      <c r="I26" s="71">
        <f t="shared" si="4"/>
        <v>0</v>
      </c>
      <c r="J26" s="71"/>
      <c r="K26" s="80"/>
      <c r="L26" s="77"/>
      <c r="M26" s="83"/>
    </row>
    <row r="27" spans="1:13" ht="14.95" customHeight="1" x14ac:dyDescent="0.25">
      <c r="A27" s="5"/>
      <c r="B27" s="146"/>
      <c r="C27" s="125"/>
      <c r="D27" s="133"/>
      <c r="E27" s="70" t="str">
        <f t="shared" si="1"/>
        <v/>
      </c>
      <c r="F27" s="77"/>
      <c r="G27" s="71">
        <f t="shared" si="2"/>
        <v>0</v>
      </c>
      <c r="H27" s="80">
        <f t="shared" si="3"/>
        <v>0</v>
      </c>
      <c r="I27" s="71">
        <f t="shared" si="4"/>
        <v>0</v>
      </c>
      <c r="J27" s="71"/>
      <c r="K27" s="80"/>
      <c r="L27" s="77"/>
      <c r="M27" s="83"/>
    </row>
    <row r="28" spans="1:13" ht="14.95" customHeight="1" x14ac:dyDescent="0.25">
      <c r="A28" s="5"/>
      <c r="B28" s="146"/>
      <c r="C28" s="125"/>
      <c r="D28" s="133"/>
      <c r="E28" s="70" t="str">
        <f t="shared" si="1"/>
        <v/>
      </c>
      <c r="F28" s="77"/>
      <c r="G28" s="71">
        <f t="shared" si="2"/>
        <v>0</v>
      </c>
      <c r="H28" s="80">
        <f t="shared" si="3"/>
        <v>0</v>
      </c>
      <c r="I28" s="71">
        <f t="shared" si="4"/>
        <v>0</v>
      </c>
      <c r="J28" s="71"/>
      <c r="K28" s="80"/>
      <c r="L28" s="77"/>
      <c r="M28" s="83"/>
    </row>
    <row r="29" spans="1:13" ht="14.95" customHeight="1" x14ac:dyDescent="0.25">
      <c r="A29" s="5"/>
      <c r="B29" s="146"/>
      <c r="C29" s="125"/>
      <c r="D29" s="133"/>
      <c r="E29" s="70" t="str">
        <f t="shared" si="1"/>
        <v/>
      </c>
      <c r="F29" s="77"/>
      <c r="G29" s="71">
        <f t="shared" si="2"/>
        <v>0</v>
      </c>
      <c r="H29" s="80">
        <f t="shared" si="3"/>
        <v>0</v>
      </c>
      <c r="I29" s="71">
        <f t="shared" si="4"/>
        <v>0</v>
      </c>
      <c r="J29" s="71"/>
      <c r="K29" s="73"/>
      <c r="L29" s="77"/>
      <c r="M29" s="83"/>
    </row>
    <row r="30" spans="1:13" ht="14.95" x14ac:dyDescent="0.25">
      <c r="A30" s="5"/>
      <c r="B30" s="146"/>
      <c r="C30" s="125"/>
      <c r="D30" s="133"/>
      <c r="E30" s="70" t="str">
        <f t="shared" si="1"/>
        <v/>
      </c>
      <c r="F30" s="77"/>
      <c r="G30" s="71">
        <f t="shared" si="2"/>
        <v>0</v>
      </c>
      <c r="H30" s="80">
        <f t="shared" si="3"/>
        <v>0</v>
      </c>
      <c r="I30" s="71">
        <f t="shared" si="4"/>
        <v>0</v>
      </c>
      <c r="J30" s="71"/>
      <c r="K30" s="73"/>
      <c r="L30" s="77"/>
      <c r="M30" s="83"/>
    </row>
    <row r="31" spans="1:13" ht="14.95" x14ac:dyDescent="0.25">
      <c r="A31" s="5"/>
      <c r="B31" s="146"/>
      <c r="C31" s="125"/>
      <c r="D31" s="133"/>
      <c r="E31" s="70" t="str">
        <f t="shared" si="1"/>
        <v/>
      </c>
      <c r="F31" s="77"/>
      <c r="G31" s="71">
        <f t="shared" si="2"/>
        <v>0</v>
      </c>
      <c r="H31" s="80">
        <f t="shared" si="3"/>
        <v>0</v>
      </c>
      <c r="I31" s="71">
        <f t="shared" si="4"/>
        <v>0</v>
      </c>
      <c r="J31" s="71"/>
      <c r="K31" s="80"/>
      <c r="L31" s="77"/>
      <c r="M31" s="83"/>
    </row>
    <row r="32" spans="1:13" ht="14.95" x14ac:dyDescent="0.25">
      <c r="A32" s="5"/>
      <c r="B32" s="146"/>
      <c r="C32" s="125"/>
      <c r="D32" s="133"/>
      <c r="E32" s="70" t="str">
        <f t="shared" si="1"/>
        <v/>
      </c>
      <c r="F32" s="77"/>
      <c r="G32" s="71">
        <f t="shared" si="2"/>
        <v>0</v>
      </c>
      <c r="H32" s="80">
        <f t="shared" si="3"/>
        <v>0</v>
      </c>
      <c r="I32" s="71">
        <f t="shared" si="4"/>
        <v>0</v>
      </c>
      <c r="J32" s="71"/>
      <c r="K32" s="80"/>
      <c r="L32" s="77"/>
      <c r="M32" s="83"/>
    </row>
    <row r="33" spans="1:13" ht="14.95" x14ac:dyDescent="0.25">
      <c r="A33" s="5"/>
      <c r="B33" s="146"/>
      <c r="C33" s="125"/>
      <c r="D33" s="133"/>
      <c r="E33" s="70" t="str">
        <f t="shared" si="1"/>
        <v/>
      </c>
      <c r="F33" s="77"/>
      <c r="G33" s="71">
        <f t="shared" si="2"/>
        <v>0</v>
      </c>
      <c r="H33" s="80">
        <f t="shared" si="3"/>
        <v>0</v>
      </c>
      <c r="I33" s="71">
        <f t="shared" si="4"/>
        <v>0</v>
      </c>
      <c r="J33" s="71"/>
      <c r="K33" s="80"/>
      <c r="L33" s="77"/>
      <c r="M33" s="83"/>
    </row>
    <row r="34" spans="1:13" x14ac:dyDescent="0.25">
      <c r="A34" s="5"/>
      <c r="B34" s="146"/>
      <c r="C34" s="125"/>
      <c r="D34" s="133"/>
      <c r="E34" s="70" t="str">
        <f t="shared" si="1"/>
        <v/>
      </c>
      <c r="F34" s="77"/>
      <c r="G34" s="71">
        <f t="shared" si="2"/>
        <v>0</v>
      </c>
      <c r="H34" s="80">
        <f t="shared" si="3"/>
        <v>0</v>
      </c>
      <c r="I34" s="71">
        <f t="shared" si="4"/>
        <v>0</v>
      </c>
      <c r="J34" s="71"/>
      <c r="K34" s="80"/>
      <c r="L34" s="77"/>
      <c r="M34" s="83"/>
    </row>
    <row r="35" spans="1:13" x14ac:dyDescent="0.25">
      <c r="A35" s="5"/>
      <c r="B35" s="146"/>
      <c r="C35" s="125"/>
      <c r="D35" s="133"/>
      <c r="E35" s="70" t="str">
        <f t="shared" si="1"/>
        <v/>
      </c>
      <c r="F35" s="77"/>
      <c r="G35" s="71">
        <f t="shared" si="2"/>
        <v>0</v>
      </c>
      <c r="H35" s="80">
        <f t="shared" si="3"/>
        <v>0</v>
      </c>
      <c r="I35" s="71">
        <f t="shared" si="4"/>
        <v>0</v>
      </c>
      <c r="J35" s="71"/>
      <c r="K35" s="80"/>
      <c r="L35" s="77"/>
      <c r="M35" s="83"/>
    </row>
    <row r="36" spans="1:13" x14ac:dyDescent="0.25">
      <c r="A36" s="5"/>
      <c r="B36" s="146"/>
      <c r="C36" s="125"/>
      <c r="D36" s="133"/>
      <c r="E36" s="70" t="str">
        <f t="shared" si="1"/>
        <v/>
      </c>
      <c r="F36" s="77"/>
      <c r="G36" s="71">
        <f t="shared" si="2"/>
        <v>0</v>
      </c>
      <c r="H36" s="80">
        <f t="shared" si="3"/>
        <v>0</v>
      </c>
      <c r="I36" s="71">
        <f t="shared" si="4"/>
        <v>0</v>
      </c>
      <c r="J36" s="71"/>
      <c r="K36" s="80"/>
      <c r="L36" s="77"/>
      <c r="M36" s="83"/>
    </row>
    <row r="37" spans="1:13" x14ac:dyDescent="0.25">
      <c r="A37" s="5"/>
      <c r="B37" s="146"/>
      <c r="C37" s="125"/>
      <c r="D37" s="133"/>
      <c r="E37" s="70" t="str">
        <f t="shared" si="1"/>
        <v/>
      </c>
      <c r="F37" s="77"/>
      <c r="G37" s="71">
        <f t="shared" si="2"/>
        <v>0</v>
      </c>
      <c r="H37" s="80">
        <f t="shared" si="3"/>
        <v>0</v>
      </c>
      <c r="I37" s="71">
        <f t="shared" si="4"/>
        <v>0</v>
      </c>
      <c r="J37" s="71"/>
      <c r="K37" s="73"/>
      <c r="L37" s="77"/>
      <c r="M37" s="83"/>
    </row>
    <row r="38" spans="1:13" x14ac:dyDescent="0.25">
      <c r="A38" s="5"/>
      <c r="B38" s="146"/>
      <c r="C38" s="125"/>
      <c r="D38" s="133"/>
      <c r="E38" s="70" t="str">
        <f t="shared" si="1"/>
        <v/>
      </c>
      <c r="F38" s="77"/>
      <c r="G38" s="71">
        <f t="shared" si="2"/>
        <v>0</v>
      </c>
      <c r="H38" s="80">
        <f t="shared" si="3"/>
        <v>0</v>
      </c>
      <c r="I38" s="71">
        <f t="shared" si="4"/>
        <v>0</v>
      </c>
      <c r="J38" s="71"/>
      <c r="K38" s="80"/>
      <c r="L38" s="77"/>
      <c r="M38" s="83"/>
    </row>
    <row r="39" spans="1:13" x14ac:dyDescent="0.25">
      <c r="A39" s="5"/>
      <c r="B39" s="146"/>
      <c r="C39" s="125"/>
      <c r="D39" s="133"/>
      <c r="E39" s="70" t="str">
        <f t="shared" si="1"/>
        <v/>
      </c>
      <c r="F39" s="77"/>
      <c r="G39" s="71">
        <f t="shared" si="2"/>
        <v>0</v>
      </c>
      <c r="H39" s="80">
        <f t="shared" si="3"/>
        <v>0</v>
      </c>
      <c r="I39" s="71">
        <f t="shared" si="4"/>
        <v>0</v>
      </c>
      <c r="J39" s="71"/>
      <c r="K39" s="73"/>
      <c r="L39" s="77"/>
      <c r="M39" s="83"/>
    </row>
    <row r="40" spans="1:13" ht="14.95" thickBot="1" x14ac:dyDescent="0.3">
      <c r="A40" s="7"/>
      <c r="B40" s="147"/>
      <c r="C40" s="126"/>
      <c r="D40" s="148"/>
      <c r="E40" s="86" t="str">
        <f t="shared" si="1"/>
        <v/>
      </c>
      <c r="F40" s="101"/>
      <c r="G40" s="87">
        <f t="shared" si="2"/>
        <v>0</v>
      </c>
      <c r="H40" s="102">
        <f t="shared" si="3"/>
        <v>0</v>
      </c>
      <c r="I40" s="87">
        <f t="shared" si="4"/>
        <v>0</v>
      </c>
      <c r="J40" s="87"/>
      <c r="K40" s="89"/>
      <c r="L40" s="101"/>
      <c r="M40" s="103"/>
    </row>
    <row r="41" spans="1:13" x14ac:dyDescent="0.25">
      <c r="F41" s="2"/>
      <c r="G41" s="2"/>
      <c r="J41" s="2"/>
      <c r="K41" s="2"/>
    </row>
    <row r="42" spans="1:13" x14ac:dyDescent="0.25">
      <c r="B42" s="14"/>
      <c r="C42" s="14"/>
      <c r="D42" s="14"/>
      <c r="F42" s="2"/>
      <c r="G42" s="2"/>
      <c r="J42" s="2"/>
      <c r="K42" s="2"/>
    </row>
    <row r="43" spans="1:13" x14ac:dyDescent="0.25">
      <c r="F43" s="2"/>
      <c r="G43" s="2"/>
      <c r="J43" s="2"/>
      <c r="K43" s="2"/>
    </row>
    <row r="44" spans="1:13" x14ac:dyDescent="0.25">
      <c r="F44" s="2"/>
      <c r="G44" s="2"/>
      <c r="J44" s="2"/>
      <c r="K44" s="2"/>
    </row>
  </sheetData>
  <autoFilter ref="B2:M29" xr:uid="{00000000-0009-0000-0000-000006000000}">
    <sortState xmlns:xlrd2="http://schemas.microsoft.com/office/spreadsheetml/2017/richdata2" ref="B3:O53">
      <sortCondition ref="E2:E53"/>
    </sortState>
  </autoFilter>
  <sortState xmlns:xlrd2="http://schemas.microsoft.com/office/spreadsheetml/2017/richdata2" ref="B3:M40">
    <sortCondition ref="E3:E40"/>
    <sortCondition descending="1" ref="G3:G40"/>
    <sortCondition ref="H3:H40"/>
  </sortState>
  <mergeCells count="3">
    <mergeCell ref="J1:K1"/>
    <mergeCell ref="L1:M1"/>
    <mergeCell ref="A1:I1"/>
  </mergeCells>
  <pageMargins left="0.25" right="0.25" top="0.75" bottom="0.75" header="0.3" footer="0.3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6"/>
  <sheetViews>
    <sheetView tabSelected="1" zoomScaleNormal="100" workbookViewId="0">
      <selection activeCell="F3" sqref="F3"/>
    </sheetView>
  </sheetViews>
  <sheetFormatPr defaultColWidth="8.875"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4.95" x14ac:dyDescent="0.25">
      <c r="A1" s="259" t="s">
        <v>74</v>
      </c>
      <c r="B1" s="260"/>
      <c r="C1" s="260"/>
      <c r="D1" s="260"/>
      <c r="E1" s="260"/>
      <c r="F1" s="261"/>
    </row>
    <row r="2" spans="1:9" ht="14.95" customHeight="1" thickBot="1" x14ac:dyDescent="0.3">
      <c r="A2" s="119" t="s">
        <v>3</v>
      </c>
      <c r="B2" s="120" t="s">
        <v>18</v>
      </c>
      <c r="C2" s="120" t="s">
        <v>15</v>
      </c>
      <c r="D2" s="120" t="s">
        <v>17</v>
      </c>
      <c r="E2" s="121" t="s">
        <v>16</v>
      </c>
      <c r="F2" s="122" t="s">
        <v>19</v>
      </c>
    </row>
    <row r="3" spans="1:9" ht="14.95" customHeight="1" x14ac:dyDescent="0.25">
      <c r="A3" s="4" t="s">
        <v>21</v>
      </c>
      <c r="B3" s="44" t="s">
        <v>190</v>
      </c>
      <c r="C3" s="104" t="s">
        <v>190</v>
      </c>
      <c r="D3" s="44" t="s">
        <v>162</v>
      </c>
      <c r="E3" s="44" t="s">
        <v>187</v>
      </c>
      <c r="F3" s="105">
        <v>3</v>
      </c>
      <c r="H3" s="11"/>
      <c r="I3" t="s">
        <v>26</v>
      </c>
    </row>
    <row r="4" spans="1:9" ht="14.95" customHeight="1" x14ac:dyDescent="0.25">
      <c r="A4" s="5" t="s">
        <v>8</v>
      </c>
      <c r="B4" s="106" t="s">
        <v>163</v>
      </c>
      <c r="C4" s="107" t="s">
        <v>191</v>
      </c>
      <c r="D4" s="108" t="s">
        <v>163</v>
      </c>
      <c r="E4" s="108" t="s">
        <v>163</v>
      </c>
      <c r="F4" s="109">
        <v>2</v>
      </c>
      <c r="H4" s="18"/>
    </row>
    <row r="5" spans="1:9" ht="14.95" customHeight="1" x14ac:dyDescent="0.25">
      <c r="A5" s="5" t="s">
        <v>9</v>
      </c>
      <c r="B5" s="69" t="s">
        <v>164</v>
      </c>
      <c r="C5" s="69" t="s">
        <v>164</v>
      </c>
      <c r="D5" s="69" t="s">
        <v>164</v>
      </c>
      <c r="E5" s="69" t="s">
        <v>164</v>
      </c>
      <c r="F5" s="110">
        <v>1</v>
      </c>
      <c r="H5" s="22"/>
    </row>
    <row r="6" spans="1:9" ht="14.95" customHeight="1" x14ac:dyDescent="0.25">
      <c r="A6" s="5" t="s">
        <v>10</v>
      </c>
      <c r="B6" s="69" t="s">
        <v>165</v>
      </c>
      <c r="C6" s="69" t="s">
        <v>192</v>
      </c>
      <c r="D6" s="69" t="s">
        <v>165</v>
      </c>
      <c r="E6" s="69" t="s">
        <v>194</v>
      </c>
      <c r="F6" s="110">
        <v>3</v>
      </c>
    </row>
    <row r="7" spans="1:9" ht="14.95" customHeight="1" x14ac:dyDescent="0.25">
      <c r="A7" s="5" t="s">
        <v>11</v>
      </c>
      <c r="B7" s="69" t="s">
        <v>166</v>
      </c>
      <c r="C7" s="69" t="s">
        <v>166</v>
      </c>
      <c r="D7" s="69" t="s">
        <v>166</v>
      </c>
      <c r="E7" s="69" t="s">
        <v>166</v>
      </c>
      <c r="F7" s="110">
        <v>1</v>
      </c>
    </row>
    <row r="8" spans="1:9" ht="14.95" customHeight="1" x14ac:dyDescent="0.25">
      <c r="A8" s="5" t="s">
        <v>20</v>
      </c>
      <c r="B8" s="69" t="s">
        <v>167</v>
      </c>
      <c r="C8" s="69" t="s">
        <v>167</v>
      </c>
      <c r="D8" s="69" t="s">
        <v>180</v>
      </c>
      <c r="E8" s="69" t="s">
        <v>167</v>
      </c>
      <c r="F8" s="110">
        <v>2</v>
      </c>
      <c r="H8" s="22"/>
    </row>
    <row r="9" spans="1:9" ht="14.95" customHeight="1" x14ac:dyDescent="0.25">
      <c r="A9" s="5" t="s">
        <v>5</v>
      </c>
      <c r="B9" s="69" t="s">
        <v>178</v>
      </c>
      <c r="C9" s="111" t="s">
        <v>178</v>
      </c>
      <c r="D9" s="69" t="s">
        <v>178</v>
      </c>
      <c r="E9" s="69" t="s">
        <v>178</v>
      </c>
      <c r="F9" s="110">
        <v>1</v>
      </c>
    </row>
    <row r="10" spans="1:9" ht="14.95" customHeight="1" x14ac:dyDescent="0.25">
      <c r="A10" s="5" t="s">
        <v>0</v>
      </c>
      <c r="B10" s="69" t="s">
        <v>168</v>
      </c>
      <c r="C10" s="111" t="s">
        <v>168</v>
      </c>
      <c r="D10" s="69" t="s">
        <v>168</v>
      </c>
      <c r="E10" s="111" t="s">
        <v>168</v>
      </c>
      <c r="F10" s="110">
        <v>1</v>
      </c>
    </row>
    <row r="11" spans="1:9" ht="14.95" customHeight="1" x14ac:dyDescent="0.25">
      <c r="A11" s="5" t="s">
        <v>6</v>
      </c>
      <c r="B11" s="69" t="s">
        <v>169</v>
      </c>
      <c r="C11" s="111" t="s">
        <v>169</v>
      </c>
      <c r="D11" s="69" t="s">
        <v>179</v>
      </c>
      <c r="E11" s="69" t="s">
        <v>188</v>
      </c>
      <c r="F11" s="110">
        <v>3</v>
      </c>
    </row>
    <row r="12" spans="1:9" ht="14.95" customHeight="1" x14ac:dyDescent="0.25">
      <c r="A12" s="6" t="s">
        <v>7</v>
      </c>
      <c r="B12" s="98" t="s">
        <v>170</v>
      </c>
      <c r="C12" s="112" t="s">
        <v>170</v>
      </c>
      <c r="D12" s="98" t="s">
        <v>170</v>
      </c>
      <c r="E12" s="98" t="s">
        <v>170</v>
      </c>
      <c r="F12" s="113">
        <v>1</v>
      </c>
      <c r="H12" s="22"/>
    </row>
    <row r="13" spans="1:9" ht="14.95" customHeight="1" thickBot="1" x14ac:dyDescent="0.3">
      <c r="A13" s="7" t="s">
        <v>22</v>
      </c>
      <c r="B13" s="85"/>
      <c r="C13" s="85"/>
      <c r="D13" s="85"/>
      <c r="E13" s="85"/>
      <c r="F13" s="114"/>
    </row>
    <row r="14" spans="1:9" ht="14.95" customHeight="1" thickBot="1" x14ac:dyDescent="0.3">
      <c r="B14" s="2"/>
      <c r="C14" s="2"/>
      <c r="D14" s="2"/>
      <c r="E14" s="2"/>
      <c r="F14" s="2">
        <f>SUM(F3:F13)</f>
        <v>18</v>
      </c>
      <c r="G14" s="2"/>
    </row>
    <row r="15" spans="1:9" ht="14.95" customHeight="1" x14ac:dyDescent="0.25">
      <c r="B15" s="253" t="s">
        <v>83</v>
      </c>
      <c r="C15" s="254"/>
      <c r="D15" s="254"/>
      <c r="E15" s="255"/>
      <c r="F15" s="21" t="s">
        <v>163</v>
      </c>
    </row>
    <row r="16" spans="1:9" ht="14.95" customHeight="1" thickBot="1" x14ac:dyDescent="0.3">
      <c r="B16" s="256" t="s">
        <v>82</v>
      </c>
      <c r="C16" s="257"/>
      <c r="D16" s="257"/>
      <c r="E16" s="258"/>
      <c r="F16" s="136" t="s">
        <v>167</v>
      </c>
    </row>
    <row r="26" ht="14.95" customHeight="1" x14ac:dyDescent="0.25"/>
  </sheetData>
  <autoFilter ref="A2:F2" xr:uid="{00000000-0009-0000-0000-000007000000}"/>
  <mergeCells count="3">
    <mergeCell ref="B15:E15"/>
    <mergeCell ref="B16:E16"/>
    <mergeCell ref="A1:F1"/>
  </mergeCells>
  <pageMargins left="0.7" right="0.7" top="0.75" bottom="0.75" header="0.3" footer="0.3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4"/>
  <sheetViews>
    <sheetView workbookViewId="0">
      <selection sqref="A1:I1"/>
    </sheetView>
  </sheetViews>
  <sheetFormatPr defaultColWidth="8.875" defaultRowHeight="14.3" x14ac:dyDescent="0.25"/>
  <cols>
    <col min="1" max="1" width="17" style="39" customWidth="1"/>
    <col min="2" max="4" width="13.375" style="39" customWidth="1"/>
    <col min="5" max="6" width="13.375" customWidth="1"/>
    <col min="7" max="9" width="13.375" style="2" customWidth="1"/>
  </cols>
  <sheetData>
    <row r="1" spans="1:9" ht="14.95" x14ac:dyDescent="0.25">
      <c r="A1" s="259" t="s">
        <v>78</v>
      </c>
      <c r="B1" s="263"/>
      <c r="C1" s="263"/>
      <c r="D1" s="263"/>
      <c r="E1" s="260"/>
      <c r="F1" s="260"/>
      <c r="G1" s="260"/>
      <c r="H1" s="260"/>
      <c r="I1" s="261"/>
    </row>
    <row r="2" spans="1:9" s="23" customFormat="1" ht="29.25" customHeight="1" thickBot="1" x14ac:dyDescent="0.3">
      <c r="A2" s="115" t="s">
        <v>1</v>
      </c>
      <c r="B2" s="129" t="s">
        <v>80</v>
      </c>
      <c r="C2" s="130" t="s">
        <v>81</v>
      </c>
      <c r="D2" s="131" t="s">
        <v>3</v>
      </c>
      <c r="E2" s="116" t="s">
        <v>75</v>
      </c>
      <c r="F2" s="116" t="s">
        <v>76</v>
      </c>
      <c r="G2" s="116" t="s">
        <v>48</v>
      </c>
      <c r="H2" s="117" t="s">
        <v>51</v>
      </c>
      <c r="I2" s="118" t="s">
        <v>52</v>
      </c>
    </row>
    <row r="3" spans="1:9" ht="14.95" x14ac:dyDescent="0.25">
      <c r="A3" s="40"/>
      <c r="B3" s="124"/>
      <c r="C3" s="132"/>
      <c r="D3" s="45" t="str">
        <f>IF(C3="","",
_xlfn.LET(
_xlpm.dob,C3,
_xlpm.gender,UPPER(B3),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3" s="25"/>
      <c r="F3" s="25"/>
      <c r="G3" s="25">
        <f t="shared" ref="G3:G28" si="0">E3+F3</f>
        <v>0</v>
      </c>
      <c r="H3" s="34"/>
      <c r="I3" s="35"/>
    </row>
    <row r="4" spans="1:9" ht="14.95" x14ac:dyDescent="0.25">
      <c r="A4" s="41"/>
      <c r="B4" s="125"/>
      <c r="C4" s="133"/>
      <c r="D4" s="70" t="str">
        <f t="shared" ref="D4:D28" si="1">IF(C4="","",
_xlfn.LET(
_xlpm.dob,C4,
_xlpm.gender,UPPER(B4),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4" s="24"/>
      <c r="F4" s="27"/>
      <c r="G4" s="26">
        <f t="shared" si="0"/>
        <v>0</v>
      </c>
      <c r="H4" s="32"/>
      <c r="I4" s="30"/>
    </row>
    <row r="5" spans="1:9" ht="14.95" x14ac:dyDescent="0.25">
      <c r="A5" s="41"/>
      <c r="B5" s="127"/>
      <c r="C5" s="171"/>
      <c r="D5" s="37" t="str">
        <f t="shared" si="1"/>
        <v/>
      </c>
      <c r="E5" s="26"/>
      <c r="F5" s="26"/>
      <c r="G5" s="26">
        <f t="shared" si="0"/>
        <v>0</v>
      </c>
      <c r="H5" s="32"/>
      <c r="I5" s="30"/>
    </row>
    <row r="6" spans="1:9" ht="14.95" x14ac:dyDescent="0.25">
      <c r="A6" s="41"/>
      <c r="B6" s="127"/>
      <c r="C6" s="171"/>
      <c r="D6" s="37" t="str">
        <f t="shared" si="1"/>
        <v/>
      </c>
      <c r="E6" s="24"/>
      <c r="F6" s="27"/>
      <c r="G6" s="26">
        <f t="shared" si="0"/>
        <v>0</v>
      </c>
      <c r="H6" s="32"/>
      <c r="I6" s="30"/>
    </row>
    <row r="7" spans="1:9" ht="14.95" x14ac:dyDescent="0.25">
      <c r="A7" s="41"/>
      <c r="B7" s="127"/>
      <c r="C7" s="171"/>
      <c r="D7" s="37" t="str">
        <f t="shared" si="1"/>
        <v/>
      </c>
      <c r="E7" s="26"/>
      <c r="F7" s="26"/>
      <c r="G7" s="26">
        <f t="shared" si="0"/>
        <v>0</v>
      </c>
      <c r="H7" s="32"/>
      <c r="I7" s="30"/>
    </row>
    <row r="8" spans="1:9" ht="14.95" x14ac:dyDescent="0.25">
      <c r="A8" s="41"/>
      <c r="B8" s="127"/>
      <c r="C8" s="171"/>
      <c r="D8" s="37" t="str">
        <f t="shared" si="1"/>
        <v/>
      </c>
      <c r="E8" s="26"/>
      <c r="F8" s="26"/>
      <c r="G8" s="26">
        <f t="shared" si="0"/>
        <v>0</v>
      </c>
      <c r="H8" s="32"/>
      <c r="I8" s="30"/>
    </row>
    <row r="9" spans="1:9" ht="14.95" x14ac:dyDescent="0.25">
      <c r="A9" s="41"/>
      <c r="B9" s="127"/>
      <c r="C9" s="171"/>
      <c r="D9" s="37" t="str">
        <f t="shared" si="1"/>
        <v/>
      </c>
      <c r="E9" s="26"/>
      <c r="F9" s="26"/>
      <c r="G9" s="26">
        <f t="shared" si="0"/>
        <v>0</v>
      </c>
      <c r="H9" s="32"/>
      <c r="I9" s="30"/>
    </row>
    <row r="10" spans="1:9" ht="14.95" x14ac:dyDescent="0.25">
      <c r="A10" s="41"/>
      <c r="B10" s="127"/>
      <c r="C10" s="171"/>
      <c r="D10" s="37" t="str">
        <f t="shared" si="1"/>
        <v/>
      </c>
      <c r="E10" s="26"/>
      <c r="F10" s="26"/>
      <c r="G10" s="26">
        <f t="shared" si="0"/>
        <v>0</v>
      </c>
      <c r="H10" s="32"/>
      <c r="I10" s="30"/>
    </row>
    <row r="11" spans="1:9" ht="14.95" x14ac:dyDescent="0.25">
      <c r="A11" s="41"/>
      <c r="B11" s="127"/>
      <c r="C11" s="171"/>
      <c r="D11" s="37" t="str">
        <f t="shared" si="1"/>
        <v/>
      </c>
      <c r="E11" s="24"/>
      <c r="F11" s="27"/>
      <c r="G11" s="26">
        <f t="shared" si="0"/>
        <v>0</v>
      </c>
      <c r="H11" s="32"/>
      <c r="I11" s="30"/>
    </row>
    <row r="12" spans="1:9" ht="14.95" x14ac:dyDescent="0.25">
      <c r="A12" s="41"/>
      <c r="B12" s="127"/>
      <c r="C12" s="171"/>
      <c r="D12" s="37" t="str">
        <f t="shared" si="1"/>
        <v/>
      </c>
      <c r="E12" s="24"/>
      <c r="F12" s="27"/>
      <c r="G12" s="26">
        <f t="shared" si="0"/>
        <v>0</v>
      </c>
      <c r="H12" s="32"/>
      <c r="I12" s="30"/>
    </row>
    <row r="13" spans="1:9" ht="14.95" x14ac:dyDescent="0.25">
      <c r="A13" s="41"/>
      <c r="B13" s="127"/>
      <c r="C13" s="171"/>
      <c r="D13" s="37" t="str">
        <f t="shared" si="1"/>
        <v/>
      </c>
      <c r="E13" s="26"/>
      <c r="F13" s="26"/>
      <c r="G13" s="26">
        <f t="shared" si="0"/>
        <v>0</v>
      </c>
      <c r="H13" s="32"/>
      <c r="I13" s="30"/>
    </row>
    <row r="14" spans="1:9" ht="14.95" x14ac:dyDescent="0.25">
      <c r="A14" s="41"/>
      <c r="B14" s="127"/>
      <c r="C14" s="171"/>
      <c r="D14" s="37" t="str">
        <f t="shared" si="1"/>
        <v/>
      </c>
      <c r="E14" s="24"/>
      <c r="F14" s="27"/>
      <c r="G14" s="26">
        <f t="shared" si="0"/>
        <v>0</v>
      </c>
      <c r="H14" s="32"/>
      <c r="I14" s="30"/>
    </row>
    <row r="15" spans="1:9" ht="14.95" x14ac:dyDescent="0.25">
      <c r="A15" s="41"/>
      <c r="B15" s="127"/>
      <c r="C15" s="171"/>
      <c r="D15" s="37" t="str">
        <f t="shared" si="1"/>
        <v/>
      </c>
      <c r="E15" s="24"/>
      <c r="F15" s="27"/>
      <c r="G15" s="26">
        <f t="shared" si="0"/>
        <v>0</v>
      </c>
      <c r="H15" s="32"/>
      <c r="I15" s="30"/>
    </row>
    <row r="16" spans="1:9" ht="14.95" x14ac:dyDescent="0.25">
      <c r="A16" s="41"/>
      <c r="B16" s="127"/>
      <c r="C16" s="171"/>
      <c r="D16" s="37" t="str">
        <f t="shared" si="1"/>
        <v/>
      </c>
      <c r="E16" s="26"/>
      <c r="F16" s="26"/>
      <c r="G16" s="26">
        <f t="shared" si="0"/>
        <v>0</v>
      </c>
      <c r="H16" s="32"/>
      <c r="I16" s="30"/>
    </row>
    <row r="17" spans="1:9" ht="14.95" x14ac:dyDescent="0.25">
      <c r="A17" s="41"/>
      <c r="B17" s="127"/>
      <c r="C17" s="171"/>
      <c r="D17" s="37" t="str">
        <f t="shared" si="1"/>
        <v/>
      </c>
      <c r="E17" s="24"/>
      <c r="F17" s="27"/>
      <c r="G17" s="26">
        <f t="shared" si="0"/>
        <v>0</v>
      </c>
      <c r="H17" s="32"/>
      <c r="I17" s="30"/>
    </row>
    <row r="18" spans="1:9" ht="14.95" x14ac:dyDescent="0.25">
      <c r="A18" s="41"/>
      <c r="B18" s="127"/>
      <c r="C18" s="171"/>
      <c r="D18" s="37" t="str">
        <f t="shared" si="1"/>
        <v/>
      </c>
      <c r="E18" s="26"/>
      <c r="F18" s="26"/>
      <c r="G18" s="26">
        <f t="shared" si="0"/>
        <v>0</v>
      </c>
      <c r="H18" s="32"/>
      <c r="I18" s="30"/>
    </row>
    <row r="19" spans="1:9" ht="14.95" x14ac:dyDescent="0.25">
      <c r="A19" s="41"/>
      <c r="B19" s="127"/>
      <c r="C19" s="171"/>
      <c r="D19" s="37" t="str">
        <f t="shared" si="1"/>
        <v/>
      </c>
      <c r="E19" s="24"/>
      <c r="F19" s="27"/>
      <c r="G19" s="26">
        <f t="shared" si="0"/>
        <v>0</v>
      </c>
      <c r="H19" s="32"/>
      <c r="I19" s="30"/>
    </row>
    <row r="20" spans="1:9" ht="14.95" x14ac:dyDescent="0.25">
      <c r="A20" s="41"/>
      <c r="B20" s="127"/>
      <c r="C20" s="171"/>
      <c r="D20" s="37" t="str">
        <f t="shared" si="1"/>
        <v/>
      </c>
      <c r="E20" s="24"/>
      <c r="F20" s="27"/>
      <c r="G20" s="26">
        <f t="shared" si="0"/>
        <v>0</v>
      </c>
      <c r="H20" s="32"/>
      <c r="I20" s="30"/>
    </row>
    <row r="21" spans="1:9" ht="14.95" x14ac:dyDescent="0.25">
      <c r="A21" s="41"/>
      <c r="B21" s="127"/>
      <c r="C21" s="171"/>
      <c r="D21" s="37" t="str">
        <f t="shared" si="1"/>
        <v/>
      </c>
      <c r="E21" s="24"/>
      <c r="F21" s="27"/>
      <c r="G21" s="26">
        <f t="shared" si="0"/>
        <v>0</v>
      </c>
      <c r="H21" s="32"/>
      <c r="I21" s="30"/>
    </row>
    <row r="22" spans="1:9" ht="14.95" x14ac:dyDescent="0.25">
      <c r="A22" s="41"/>
      <c r="B22" s="127"/>
      <c r="C22" s="171"/>
      <c r="D22" s="37" t="str">
        <f t="shared" si="1"/>
        <v/>
      </c>
      <c r="E22" s="24"/>
      <c r="F22" s="27"/>
      <c r="G22" s="26">
        <f t="shared" si="0"/>
        <v>0</v>
      </c>
      <c r="H22" s="32"/>
      <c r="I22" s="30"/>
    </row>
    <row r="23" spans="1:9" ht="14.95" x14ac:dyDescent="0.25">
      <c r="A23" s="41"/>
      <c r="B23" s="127"/>
      <c r="C23" s="171"/>
      <c r="D23" s="37" t="str">
        <f t="shared" si="1"/>
        <v/>
      </c>
      <c r="E23" s="26"/>
      <c r="F23" s="26"/>
      <c r="G23" s="26">
        <f t="shared" si="0"/>
        <v>0</v>
      </c>
      <c r="H23" s="32"/>
      <c r="I23" s="30"/>
    </row>
    <row r="24" spans="1:9" ht="14.95" x14ac:dyDescent="0.25">
      <c r="A24" s="41"/>
      <c r="B24" s="127"/>
      <c r="C24" s="171"/>
      <c r="D24" s="37" t="str">
        <f t="shared" si="1"/>
        <v/>
      </c>
      <c r="E24" s="24"/>
      <c r="F24" s="27"/>
      <c r="G24" s="26">
        <f t="shared" si="0"/>
        <v>0</v>
      </c>
      <c r="H24" s="32"/>
      <c r="I24" s="30"/>
    </row>
    <row r="25" spans="1:9" ht="14.95" x14ac:dyDescent="0.25">
      <c r="A25" s="41"/>
      <c r="B25" s="127"/>
      <c r="C25" s="171"/>
      <c r="D25" s="37" t="str">
        <f t="shared" si="1"/>
        <v/>
      </c>
      <c r="E25" s="26"/>
      <c r="F25" s="26"/>
      <c r="G25" s="26">
        <f t="shared" si="0"/>
        <v>0</v>
      </c>
      <c r="H25" s="32"/>
      <c r="I25" s="30"/>
    </row>
    <row r="26" spans="1:9" ht="14.95" x14ac:dyDescent="0.25">
      <c r="A26" s="41"/>
      <c r="B26" s="127"/>
      <c r="C26" s="171"/>
      <c r="D26" s="37" t="str">
        <f t="shared" si="1"/>
        <v/>
      </c>
      <c r="E26" s="24"/>
      <c r="F26" s="27"/>
      <c r="G26" s="26">
        <f t="shared" si="0"/>
        <v>0</v>
      </c>
      <c r="H26" s="32"/>
      <c r="I26" s="30"/>
    </row>
    <row r="27" spans="1:9" ht="14.95" x14ac:dyDescent="0.25">
      <c r="A27" s="41"/>
      <c r="B27" s="127"/>
      <c r="C27" s="171"/>
      <c r="D27" s="37" t="str">
        <f t="shared" si="1"/>
        <v/>
      </c>
      <c r="E27" s="26"/>
      <c r="F27" s="26"/>
      <c r="G27" s="26">
        <f t="shared" si="0"/>
        <v>0</v>
      </c>
      <c r="H27" s="32"/>
      <c r="I27" s="30"/>
    </row>
    <row r="28" spans="1:9" ht="15.8" thickBot="1" x14ac:dyDescent="0.3">
      <c r="A28" s="42"/>
      <c r="B28" s="128"/>
      <c r="C28" s="172"/>
      <c r="D28" s="38" t="str">
        <f t="shared" si="1"/>
        <v/>
      </c>
      <c r="E28" s="28"/>
      <c r="F28" s="29"/>
      <c r="G28" s="36">
        <f t="shared" si="0"/>
        <v>0</v>
      </c>
      <c r="H28" s="33"/>
      <c r="I28" s="31"/>
    </row>
    <row r="30" spans="1:9" ht="14.95" x14ac:dyDescent="0.25">
      <c r="A30" s="39" t="s">
        <v>77</v>
      </c>
    </row>
    <row r="31" spans="1:9" ht="28.4" customHeight="1" x14ac:dyDescent="0.25">
      <c r="A31" s="262" t="s">
        <v>50</v>
      </c>
      <c r="B31" s="262"/>
      <c r="C31" s="262"/>
      <c r="D31" s="262"/>
      <c r="E31" s="262"/>
      <c r="F31" s="262"/>
      <c r="G31" s="262"/>
      <c r="H31" s="262"/>
      <c r="I31" s="262"/>
    </row>
    <row r="32" spans="1:9" x14ac:dyDescent="0.25">
      <c r="A32" s="43" t="s">
        <v>49</v>
      </c>
      <c r="B32" s="43"/>
      <c r="C32" s="43"/>
    </row>
    <row r="34" spans="1:9" ht="47.05" customHeight="1" x14ac:dyDescent="0.25">
      <c r="A34" s="262" t="s">
        <v>53</v>
      </c>
      <c r="B34" s="262"/>
      <c r="C34" s="262"/>
      <c r="D34" s="262"/>
      <c r="E34" s="262"/>
      <c r="F34" s="262"/>
      <c r="G34" s="262"/>
      <c r="H34" s="262"/>
      <c r="I34" s="262"/>
    </row>
  </sheetData>
  <autoFilter ref="A2:I2" xr:uid="{00000000-0009-0000-0000-000008000000}">
    <sortState xmlns:xlrd2="http://schemas.microsoft.com/office/spreadsheetml/2017/richdata2" ref="A2:J27">
      <sortCondition descending="1" ref="I1"/>
    </sortState>
  </autoFilter>
  <mergeCells count="3">
    <mergeCell ref="A31:I31"/>
    <mergeCell ref="A34:I34"/>
    <mergeCell ref="A1:I1"/>
  </mergeCells>
  <hyperlinks>
    <hyperlink ref="A32" r:id="rId1" xr:uid="{00000000-0004-0000-0800-000000000000}"/>
  </hyperlinks>
  <pageMargins left="0.7" right="0.7" top="0.75" bottom="0.75" header="0.3" footer="0.3"/>
  <pageSetup paperSize="9" scale="70" orientation="portrait" verticalDpi="0" r:id="rId2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Overall by age cat.</vt:lpstr>
      <vt:lpstr>Overall by gender</vt:lpstr>
      <vt:lpstr>Road by age cat.</vt:lpstr>
      <vt:lpstr>Trail by age cat.</vt:lpstr>
      <vt:lpstr>Fell by age cat.</vt:lpstr>
      <vt:lpstr>Ultra by age cat.</vt:lpstr>
      <vt:lpstr>Anytimes by age cat.</vt:lpstr>
      <vt:lpstr>2026 Leaders</vt:lpstr>
      <vt:lpstr>Age Grading</vt:lpstr>
      <vt:lpstr>Sheet1</vt:lpstr>
      <vt:lpstr>'2026 Leaders'!Print_Area</vt:lpstr>
      <vt:lpstr>'Age Grading'!Print_Area</vt:lpstr>
      <vt:lpstr>'Anytimes by age cat.'!Print_Area</vt:lpstr>
      <vt:lpstr>'Fell by age cat.'!Print_Area</vt:lpstr>
      <vt:lpstr>'Overall by age cat.'!Print_Area</vt:lpstr>
      <vt:lpstr>'Overall by gender'!Print_Area</vt:lpstr>
      <vt:lpstr>'Road by age cat.'!Print_Area</vt:lpstr>
      <vt:lpstr>'Trail by age cat.'!Print_Area</vt:lpstr>
      <vt:lpstr>'Ultra by age cat.'!Print_Area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2026-07-13T08:43:32Z</cp:lastPrinted>
  <dcterms:created xsi:type="dcterms:W3CDTF">2021-02-22T20:55:53Z</dcterms:created>
  <dcterms:modified xsi:type="dcterms:W3CDTF">2026-07-13T08:45:33Z</dcterms:modified>
</cp:coreProperties>
</file>